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01 - 001 - Všeobecné pol..." sheetId="2" r:id="rId2"/>
    <sheet name="SO 101 - SO 101 - Úprava ..." sheetId="3" r:id="rId3"/>
    <sheet name="SO 201 - SO 201 - Most ev..." sheetId="4" r:id="rId4"/>
    <sheet name="SO 901 - SO 901 - DIO - D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'001 - 001 - Všeobecné pol...'!$C$121:$K$164</definedName>
    <definedName name="_xlnm.Print_Area" localSheetId="1">'001 - 001 - Všeobecné pol...'!$C$4:$J$76,'001 - 001 - Všeobecné pol...'!$C$109:$K$164</definedName>
    <definedName name="_xlnm.Print_Titles" localSheetId="1">'001 - 001 - Všeobecné pol...'!$121:$121</definedName>
    <definedName name="_xlnm._FilterDatabase" localSheetId="2" hidden="1">'SO 101 - SO 101 - Úprava ...'!$C$121:$K$381</definedName>
    <definedName name="_xlnm.Print_Area" localSheetId="2">'SO 101 - SO 101 - Úprava ...'!$C$4:$J$75,'SO 101 - SO 101 - Úprava ...'!$C$109:$K$381</definedName>
    <definedName name="_xlnm.Print_Titles" localSheetId="2">'SO 101 - SO 101 - Úprava ...'!$121:$121</definedName>
    <definedName name="_xlnm._FilterDatabase" localSheetId="3" hidden="1">'SO 201 - SO 201 - Most ev...'!$C$132:$K$1021</definedName>
    <definedName name="_xlnm.Print_Area" localSheetId="3">'SO 201 - SO 201 - Most ev...'!$C$4:$J$76,'SO 201 - SO 201 - Most ev...'!$C$120:$K$1021</definedName>
    <definedName name="_xlnm.Print_Titles" localSheetId="3">'SO 201 - SO 201 - Most ev...'!$132:$132</definedName>
    <definedName name="_xlnm._FilterDatabase" localSheetId="4" hidden="1">'SO 901 - SO 901 - DIO - D...'!$C$121:$K$191</definedName>
    <definedName name="_xlnm.Print_Area" localSheetId="4">'SO 901 - SO 901 - DIO - D...'!$C$4:$J$76,'SO 901 - SO 901 - DIO - D...'!$C$109:$K$191</definedName>
    <definedName name="_xlnm.Print_Titles" localSheetId="4">'SO 901 - SO 901 - DIO - D...'!$121:$121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90"/>
  <c r="BH190"/>
  <c r="BG190"/>
  <c r="BF190"/>
  <c r="T190"/>
  <c r="T189"/>
  <c r="T188"/>
  <c r="R190"/>
  <c r="R189"/>
  <c r="R188"/>
  <c r="P190"/>
  <c r="P189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5"/>
  <c r="BH125"/>
  <c r="BG125"/>
  <c r="BF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4" r="J37"/>
  <c r="J36"/>
  <c i="1" r="AY97"/>
  <c i="4" r="J35"/>
  <c i="1" r="AX97"/>
  <c i="4" r="BI1020"/>
  <c r="BH1020"/>
  <c r="BG1020"/>
  <c r="BF1020"/>
  <c r="T1020"/>
  <c r="T1019"/>
  <c r="R1020"/>
  <c r="R1019"/>
  <c r="P1020"/>
  <c r="P1019"/>
  <c r="BI1016"/>
  <c r="BH1016"/>
  <c r="BG1016"/>
  <c r="BF1016"/>
  <c r="T1016"/>
  <c r="T1015"/>
  <c r="T1014"/>
  <c r="R1016"/>
  <c r="R1015"/>
  <c r="R1014"/>
  <c r="P1016"/>
  <c r="P1015"/>
  <c r="P1014"/>
  <c r="BI1003"/>
  <c r="BH1003"/>
  <c r="BG1003"/>
  <c r="BF1003"/>
  <c r="T1003"/>
  <c r="T1002"/>
  <c r="R1003"/>
  <c r="R1002"/>
  <c r="P1003"/>
  <c r="P1002"/>
  <c r="BI1001"/>
  <c r="BH1001"/>
  <c r="BG1001"/>
  <c r="BF1001"/>
  <c r="T1001"/>
  <c r="R1001"/>
  <c r="P1001"/>
  <c r="BI1000"/>
  <c r="BH1000"/>
  <c r="BG1000"/>
  <c r="BF1000"/>
  <c r="T1000"/>
  <c r="R1000"/>
  <c r="P1000"/>
  <c r="BI997"/>
  <c r="BH997"/>
  <c r="BG997"/>
  <c r="BF997"/>
  <c r="T997"/>
  <c r="R997"/>
  <c r="P997"/>
  <c r="BI994"/>
  <c r="BH994"/>
  <c r="BG994"/>
  <c r="BF994"/>
  <c r="T994"/>
  <c r="R994"/>
  <c r="P994"/>
  <c r="BI992"/>
  <c r="BH992"/>
  <c r="BG992"/>
  <c r="BF992"/>
  <c r="T992"/>
  <c r="R992"/>
  <c r="P992"/>
  <c r="BI990"/>
  <c r="BH990"/>
  <c r="BG990"/>
  <c r="BF990"/>
  <c r="T990"/>
  <c r="R990"/>
  <c r="P990"/>
  <c r="BI989"/>
  <c r="BH989"/>
  <c r="BG989"/>
  <c r="BF989"/>
  <c r="T989"/>
  <c r="R989"/>
  <c r="P989"/>
  <c r="BI986"/>
  <c r="BH986"/>
  <c r="BG986"/>
  <c r="BF986"/>
  <c r="T986"/>
  <c r="R986"/>
  <c r="P986"/>
  <c r="BI984"/>
  <c r="BH984"/>
  <c r="BG984"/>
  <c r="BF984"/>
  <c r="T984"/>
  <c r="R984"/>
  <c r="P984"/>
  <c r="BI981"/>
  <c r="BH981"/>
  <c r="BG981"/>
  <c r="BF981"/>
  <c r="T981"/>
  <c r="R981"/>
  <c r="P981"/>
  <c r="BI979"/>
  <c r="BH979"/>
  <c r="BG979"/>
  <c r="BF979"/>
  <c r="T979"/>
  <c r="R979"/>
  <c r="P979"/>
  <c r="BI977"/>
  <c r="BH977"/>
  <c r="BG977"/>
  <c r="BF977"/>
  <c r="T977"/>
  <c r="R977"/>
  <c r="P977"/>
  <c r="BI972"/>
  <c r="BH972"/>
  <c r="BG972"/>
  <c r="BF972"/>
  <c r="T972"/>
  <c r="R972"/>
  <c r="P972"/>
  <c r="BI970"/>
  <c r="BH970"/>
  <c r="BG970"/>
  <c r="BF970"/>
  <c r="T970"/>
  <c r="R970"/>
  <c r="P970"/>
  <c r="BI964"/>
  <c r="BH964"/>
  <c r="BG964"/>
  <c r="BF964"/>
  <c r="T964"/>
  <c r="R964"/>
  <c r="P964"/>
  <c r="BI961"/>
  <c r="BH961"/>
  <c r="BG961"/>
  <c r="BF961"/>
  <c r="T961"/>
  <c r="R961"/>
  <c r="P961"/>
  <c r="BI958"/>
  <c r="BH958"/>
  <c r="BG958"/>
  <c r="BF958"/>
  <c r="T958"/>
  <c r="R958"/>
  <c r="P958"/>
  <c r="BI955"/>
  <c r="BH955"/>
  <c r="BG955"/>
  <c r="BF955"/>
  <c r="T955"/>
  <c r="R955"/>
  <c r="P955"/>
  <c r="BI943"/>
  <c r="BH943"/>
  <c r="BG943"/>
  <c r="BF943"/>
  <c r="T943"/>
  <c r="R943"/>
  <c r="P943"/>
  <c r="BI940"/>
  <c r="BH940"/>
  <c r="BG940"/>
  <c r="BF940"/>
  <c r="T940"/>
  <c r="R940"/>
  <c r="P940"/>
  <c r="BI936"/>
  <c r="BH936"/>
  <c r="BG936"/>
  <c r="BF936"/>
  <c r="T936"/>
  <c r="R936"/>
  <c r="P936"/>
  <c r="BI933"/>
  <c r="BH933"/>
  <c r="BG933"/>
  <c r="BF933"/>
  <c r="T933"/>
  <c r="R933"/>
  <c r="P933"/>
  <c r="BI923"/>
  <c r="BH923"/>
  <c r="BG923"/>
  <c r="BF923"/>
  <c r="T923"/>
  <c r="R923"/>
  <c r="P923"/>
  <c r="BI920"/>
  <c r="BH920"/>
  <c r="BG920"/>
  <c r="BF920"/>
  <c r="T920"/>
  <c r="R920"/>
  <c r="P920"/>
  <c r="BI919"/>
  <c r="BH919"/>
  <c r="BG919"/>
  <c r="BF919"/>
  <c r="T919"/>
  <c r="R919"/>
  <c r="P919"/>
  <c r="BI911"/>
  <c r="BH911"/>
  <c r="BG911"/>
  <c r="BF911"/>
  <c r="T911"/>
  <c r="R911"/>
  <c r="P911"/>
  <c r="BI909"/>
  <c r="BH909"/>
  <c r="BG909"/>
  <c r="BF909"/>
  <c r="T909"/>
  <c r="R909"/>
  <c r="P909"/>
  <c r="BI905"/>
  <c r="BH905"/>
  <c r="BG905"/>
  <c r="BF905"/>
  <c r="T905"/>
  <c r="R905"/>
  <c r="P905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0"/>
  <c r="BH890"/>
  <c r="BG890"/>
  <c r="BF890"/>
  <c r="T890"/>
  <c r="R890"/>
  <c r="P890"/>
  <c r="BI888"/>
  <c r="BH888"/>
  <c r="BG888"/>
  <c r="BF888"/>
  <c r="T888"/>
  <c r="R888"/>
  <c r="P888"/>
  <c r="BI881"/>
  <c r="BH881"/>
  <c r="BG881"/>
  <c r="BF881"/>
  <c r="T881"/>
  <c r="R881"/>
  <c r="P881"/>
  <c r="BI873"/>
  <c r="BH873"/>
  <c r="BG873"/>
  <c r="BF873"/>
  <c r="T873"/>
  <c r="R873"/>
  <c r="P873"/>
  <c r="BI866"/>
  <c r="BH866"/>
  <c r="BG866"/>
  <c r="BF866"/>
  <c r="T866"/>
  <c r="R866"/>
  <c r="P866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38"/>
  <c r="BH838"/>
  <c r="BG838"/>
  <c r="BF838"/>
  <c r="T838"/>
  <c r="R838"/>
  <c r="P838"/>
  <c r="BI827"/>
  <c r="BH827"/>
  <c r="BG827"/>
  <c r="BF827"/>
  <c r="T827"/>
  <c r="R827"/>
  <c r="P827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5"/>
  <c r="BH815"/>
  <c r="BG815"/>
  <c r="BF815"/>
  <c r="T815"/>
  <c r="R815"/>
  <c r="P815"/>
  <c r="BI811"/>
  <c r="BH811"/>
  <c r="BG811"/>
  <c r="BF811"/>
  <c r="T811"/>
  <c r="R811"/>
  <c r="P811"/>
  <c r="BI808"/>
  <c r="BH808"/>
  <c r="BG808"/>
  <c r="BF808"/>
  <c r="T808"/>
  <c r="R808"/>
  <c r="P808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4"/>
  <c r="BH794"/>
  <c r="BG794"/>
  <c r="BF794"/>
  <c r="T794"/>
  <c r="R794"/>
  <c r="P794"/>
  <c r="BI791"/>
  <c r="BH791"/>
  <c r="BG791"/>
  <c r="BF791"/>
  <c r="T791"/>
  <c r="R791"/>
  <c r="P791"/>
  <c r="BI788"/>
  <c r="BH788"/>
  <c r="BG788"/>
  <c r="BF788"/>
  <c r="T788"/>
  <c r="R788"/>
  <c r="P788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6"/>
  <c r="BH766"/>
  <c r="BG766"/>
  <c r="BF766"/>
  <c r="T766"/>
  <c r="R766"/>
  <c r="P766"/>
  <c r="BI764"/>
  <c r="BH764"/>
  <c r="BG764"/>
  <c r="BF764"/>
  <c r="T764"/>
  <c r="R764"/>
  <c r="P764"/>
  <c r="BI759"/>
  <c r="BH759"/>
  <c r="BG759"/>
  <c r="BF759"/>
  <c r="T759"/>
  <c r="R759"/>
  <c r="P759"/>
  <c r="BI756"/>
  <c r="BH756"/>
  <c r="BG756"/>
  <c r="BF756"/>
  <c r="T756"/>
  <c r="R756"/>
  <c r="P756"/>
  <c r="BI749"/>
  <c r="BH749"/>
  <c r="BG749"/>
  <c r="BF749"/>
  <c r="T749"/>
  <c r="R749"/>
  <c r="P749"/>
  <c r="BI746"/>
  <c r="BH746"/>
  <c r="BG746"/>
  <c r="BF746"/>
  <c r="T746"/>
  <c r="R746"/>
  <c r="P746"/>
  <c r="BI741"/>
  <c r="BH741"/>
  <c r="BG741"/>
  <c r="BF741"/>
  <c r="T741"/>
  <c r="R741"/>
  <c r="P741"/>
  <c r="BI738"/>
  <c r="BH738"/>
  <c r="BG738"/>
  <c r="BF738"/>
  <c r="T738"/>
  <c r="R738"/>
  <c r="P738"/>
  <c r="BI735"/>
  <c r="BH735"/>
  <c r="BG735"/>
  <c r="BF735"/>
  <c r="T735"/>
  <c r="R735"/>
  <c r="P735"/>
  <c r="BI734"/>
  <c r="BH734"/>
  <c r="BG734"/>
  <c r="BF734"/>
  <c r="T734"/>
  <c r="R734"/>
  <c r="P734"/>
  <c r="BI732"/>
  <c r="BH732"/>
  <c r="BG732"/>
  <c r="BF732"/>
  <c r="T732"/>
  <c r="R732"/>
  <c r="P732"/>
  <c r="BI723"/>
  <c r="BH723"/>
  <c r="BG723"/>
  <c r="BF723"/>
  <c r="T723"/>
  <c r="R723"/>
  <c r="P723"/>
  <c r="BI713"/>
  <c r="BH713"/>
  <c r="BG713"/>
  <c r="BF713"/>
  <c r="T713"/>
  <c r="R713"/>
  <c r="P713"/>
  <c r="BI712"/>
  <c r="BH712"/>
  <c r="BG712"/>
  <c r="BF712"/>
  <c r="T712"/>
  <c r="R712"/>
  <c r="P712"/>
  <c r="BI705"/>
  <c r="BH705"/>
  <c r="BG705"/>
  <c r="BF705"/>
  <c r="T705"/>
  <c r="R705"/>
  <c r="P705"/>
  <c r="BI700"/>
  <c r="BH700"/>
  <c r="BG700"/>
  <c r="BF700"/>
  <c r="T700"/>
  <c r="R700"/>
  <c r="P700"/>
  <c r="BI696"/>
  <c r="BH696"/>
  <c r="BG696"/>
  <c r="BF696"/>
  <c r="T696"/>
  <c r="R696"/>
  <c r="P696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8"/>
  <c r="BH678"/>
  <c r="BG678"/>
  <c r="BF678"/>
  <c r="T678"/>
  <c r="R678"/>
  <c r="P678"/>
  <c r="BI676"/>
  <c r="BH676"/>
  <c r="BG676"/>
  <c r="BF676"/>
  <c r="T676"/>
  <c r="R676"/>
  <c r="P676"/>
  <c r="BI672"/>
  <c r="BH672"/>
  <c r="BG672"/>
  <c r="BF672"/>
  <c r="T672"/>
  <c r="R672"/>
  <c r="P672"/>
  <c r="BI668"/>
  <c r="BH668"/>
  <c r="BG668"/>
  <c r="BF668"/>
  <c r="T668"/>
  <c r="R668"/>
  <c r="P668"/>
  <c r="BI665"/>
  <c r="BH665"/>
  <c r="BG665"/>
  <c r="BF665"/>
  <c r="T665"/>
  <c r="R665"/>
  <c r="P665"/>
  <c r="BI661"/>
  <c r="BH661"/>
  <c r="BG661"/>
  <c r="BF661"/>
  <c r="T661"/>
  <c r="R661"/>
  <c r="P661"/>
  <c r="BI657"/>
  <c r="BH657"/>
  <c r="BG657"/>
  <c r="BF657"/>
  <c r="T657"/>
  <c r="R657"/>
  <c r="P657"/>
  <c r="BI655"/>
  <c r="BH655"/>
  <c r="BG655"/>
  <c r="BF655"/>
  <c r="T655"/>
  <c r="R655"/>
  <c r="P655"/>
  <c r="BI648"/>
  <c r="BH648"/>
  <c r="BG648"/>
  <c r="BF648"/>
  <c r="T648"/>
  <c r="R648"/>
  <c r="P648"/>
  <c r="BI644"/>
  <c r="BH644"/>
  <c r="BG644"/>
  <c r="BF644"/>
  <c r="T644"/>
  <c r="R644"/>
  <c r="P644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6"/>
  <c r="BH626"/>
  <c r="BG626"/>
  <c r="BF626"/>
  <c r="T626"/>
  <c r="R626"/>
  <c r="P626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0"/>
  <c r="BH610"/>
  <c r="BG610"/>
  <c r="BF610"/>
  <c r="T610"/>
  <c r="R610"/>
  <c r="P610"/>
  <c r="BI604"/>
  <c r="BH604"/>
  <c r="BG604"/>
  <c r="BF604"/>
  <c r="T604"/>
  <c r="R604"/>
  <c r="P604"/>
  <c r="BI600"/>
  <c r="BH600"/>
  <c r="BG600"/>
  <c r="BF600"/>
  <c r="T600"/>
  <c r="R600"/>
  <c r="P600"/>
  <c r="BI597"/>
  <c r="BH597"/>
  <c r="BG597"/>
  <c r="BF597"/>
  <c r="T597"/>
  <c r="R597"/>
  <c r="P597"/>
  <c r="BI593"/>
  <c r="BH593"/>
  <c r="BG593"/>
  <c r="BF593"/>
  <c r="T593"/>
  <c r="R593"/>
  <c r="P593"/>
  <c r="BI590"/>
  <c r="BH590"/>
  <c r="BG590"/>
  <c r="BF590"/>
  <c r="T590"/>
  <c r="R590"/>
  <c r="P590"/>
  <c r="BI586"/>
  <c r="BH586"/>
  <c r="BG586"/>
  <c r="BF586"/>
  <c r="T586"/>
  <c r="R586"/>
  <c r="P586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0"/>
  <c r="BH570"/>
  <c r="BG570"/>
  <c r="BF570"/>
  <c r="T570"/>
  <c r="R570"/>
  <c r="P570"/>
  <c r="BI566"/>
  <c r="BH566"/>
  <c r="BG566"/>
  <c r="BF566"/>
  <c r="T566"/>
  <c r="R566"/>
  <c r="P566"/>
  <c r="BI564"/>
  <c r="BH564"/>
  <c r="BG564"/>
  <c r="BF564"/>
  <c r="T564"/>
  <c r="R564"/>
  <c r="P564"/>
  <c r="BI559"/>
  <c r="BH559"/>
  <c r="BG559"/>
  <c r="BF559"/>
  <c r="T559"/>
  <c r="R559"/>
  <c r="P559"/>
  <c r="BI557"/>
  <c r="BH557"/>
  <c r="BG557"/>
  <c r="BF557"/>
  <c r="T557"/>
  <c r="R557"/>
  <c r="P557"/>
  <c r="BI553"/>
  <c r="BH553"/>
  <c r="BG553"/>
  <c r="BF553"/>
  <c r="T553"/>
  <c r="R553"/>
  <c r="P553"/>
  <c r="BI549"/>
  <c r="BH549"/>
  <c r="BG549"/>
  <c r="BF549"/>
  <c r="T549"/>
  <c r="R549"/>
  <c r="P549"/>
  <c r="BI545"/>
  <c r="BH545"/>
  <c r="BG545"/>
  <c r="BF545"/>
  <c r="T545"/>
  <c r="R545"/>
  <c r="P545"/>
  <c r="BI540"/>
  <c r="BH540"/>
  <c r="BG540"/>
  <c r="BF540"/>
  <c r="T540"/>
  <c r="R540"/>
  <c r="P540"/>
  <c r="BI537"/>
  <c r="BH537"/>
  <c r="BG537"/>
  <c r="BF537"/>
  <c r="T537"/>
  <c r="R537"/>
  <c r="P537"/>
  <c r="BI532"/>
  <c r="BH532"/>
  <c r="BG532"/>
  <c r="BF532"/>
  <c r="T532"/>
  <c r="R532"/>
  <c r="P532"/>
  <c r="BI527"/>
  <c r="BH527"/>
  <c r="BG527"/>
  <c r="BF527"/>
  <c r="T527"/>
  <c r="R527"/>
  <c r="P527"/>
  <c r="BI524"/>
  <c r="BH524"/>
  <c r="BG524"/>
  <c r="BF524"/>
  <c r="T524"/>
  <c r="R524"/>
  <c r="P524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6"/>
  <c r="BH506"/>
  <c r="BG506"/>
  <c r="BF506"/>
  <c r="T506"/>
  <c r="R506"/>
  <c r="P506"/>
  <c r="BI501"/>
  <c r="BH501"/>
  <c r="BG501"/>
  <c r="BF501"/>
  <c r="T501"/>
  <c r="R501"/>
  <c r="P501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6"/>
  <c r="BH476"/>
  <c r="BG476"/>
  <c r="BF476"/>
  <c r="T476"/>
  <c r="R476"/>
  <c r="P476"/>
  <c r="BI473"/>
  <c r="BH473"/>
  <c r="BG473"/>
  <c r="BF473"/>
  <c r="T473"/>
  <c r="R473"/>
  <c r="P473"/>
  <c r="BI472"/>
  <c r="BH472"/>
  <c r="BG472"/>
  <c r="BF472"/>
  <c r="T472"/>
  <c r="R472"/>
  <c r="P472"/>
  <c r="BI468"/>
  <c r="BH468"/>
  <c r="BG468"/>
  <c r="BF468"/>
  <c r="T468"/>
  <c r="R468"/>
  <c r="P468"/>
  <c r="BI461"/>
  <c r="BH461"/>
  <c r="BG461"/>
  <c r="BF461"/>
  <c r="T461"/>
  <c r="R461"/>
  <c r="P461"/>
  <c r="BI449"/>
  <c r="BH449"/>
  <c r="BG449"/>
  <c r="BF449"/>
  <c r="T449"/>
  <c r="R449"/>
  <c r="P449"/>
  <c r="BI444"/>
  <c r="BH444"/>
  <c r="BG444"/>
  <c r="BF444"/>
  <c r="T444"/>
  <c r="R444"/>
  <c r="P444"/>
  <c r="BI439"/>
  <c r="BH439"/>
  <c r="BG439"/>
  <c r="BF439"/>
  <c r="T439"/>
  <c r="R439"/>
  <c r="P439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398"/>
  <c r="BH398"/>
  <c r="BG398"/>
  <c r="BF398"/>
  <c r="T398"/>
  <c r="R398"/>
  <c r="P398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78"/>
  <c r="BH378"/>
  <c r="BG378"/>
  <c r="BF378"/>
  <c r="T378"/>
  <c r="R378"/>
  <c r="P37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6"/>
  <c r="BH336"/>
  <c r="BG336"/>
  <c r="BF336"/>
  <c r="T336"/>
  <c r="R336"/>
  <c r="P336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3"/>
  <c r="BH263"/>
  <c r="BG263"/>
  <c r="BF263"/>
  <c r="T263"/>
  <c r="R263"/>
  <c r="P263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39"/>
  <c r="BH239"/>
  <c r="BG239"/>
  <c r="BF239"/>
  <c r="T239"/>
  <c r="R239"/>
  <c r="P239"/>
  <c r="BI234"/>
  <c r="BH234"/>
  <c r="BG234"/>
  <c r="BF234"/>
  <c r="T234"/>
  <c r="R234"/>
  <c r="P234"/>
  <c r="BI233"/>
  <c r="BH233"/>
  <c r="BG233"/>
  <c r="BF233"/>
  <c r="T233"/>
  <c r="R233"/>
  <c r="P233"/>
  <c r="BI229"/>
  <c r="BH229"/>
  <c r="BG229"/>
  <c r="BF229"/>
  <c r="T229"/>
  <c r="R229"/>
  <c r="P229"/>
  <c r="BI216"/>
  <c r="BH216"/>
  <c r="BG216"/>
  <c r="BF216"/>
  <c r="T216"/>
  <c r="R216"/>
  <c r="P216"/>
  <c r="BI209"/>
  <c r="BH209"/>
  <c r="BG209"/>
  <c r="BF209"/>
  <c r="T209"/>
  <c r="R209"/>
  <c r="P209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89"/>
  <c r="E7"/>
  <c r="E123"/>
  <c i="3" r="J37"/>
  <c r="J36"/>
  <c i="1" r="AY96"/>
  <c i="3" r="J35"/>
  <c i="1" r="AX96"/>
  <c i="3" r="BI381"/>
  <c r="BH381"/>
  <c r="BG381"/>
  <c r="BF381"/>
  <c r="T381"/>
  <c r="T380"/>
  <c r="R381"/>
  <c r="R380"/>
  <c r="P381"/>
  <c r="P380"/>
  <c r="BI378"/>
  <c r="BH378"/>
  <c r="BG378"/>
  <c r="BF378"/>
  <c r="T378"/>
  <c r="R378"/>
  <c r="P378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1"/>
  <c r="BH361"/>
  <c r="BG361"/>
  <c r="BF361"/>
  <c r="T361"/>
  <c r="R361"/>
  <c r="P361"/>
  <c r="BI354"/>
  <c r="BH354"/>
  <c r="BG354"/>
  <c r="BF354"/>
  <c r="T354"/>
  <c r="R354"/>
  <c r="P354"/>
  <c r="BI343"/>
  <c r="BH343"/>
  <c r="BG343"/>
  <c r="BF343"/>
  <c r="T343"/>
  <c r="R343"/>
  <c r="P343"/>
  <c r="BI340"/>
  <c r="BH340"/>
  <c r="BG340"/>
  <c r="BF340"/>
  <c r="T340"/>
  <c r="R340"/>
  <c r="P340"/>
  <c r="BI332"/>
  <c r="BH332"/>
  <c r="BG332"/>
  <c r="BF332"/>
  <c r="T332"/>
  <c r="R332"/>
  <c r="P332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J119"/>
  <c r="J118"/>
  <c r="F118"/>
  <c r="F116"/>
  <c r="E114"/>
  <c r="J91"/>
  <c r="J90"/>
  <c r="F90"/>
  <c r="F88"/>
  <c r="E86"/>
  <c r="J18"/>
  <c r="E18"/>
  <c r="F119"/>
  <c r="J17"/>
  <c r="J12"/>
  <c r="J116"/>
  <c r="E7"/>
  <c r="E112"/>
  <c i="2" r="J37"/>
  <c r="J36"/>
  <c i="1" r="AY95"/>
  <c i="2" r="J35"/>
  <c i="1" r="AX95"/>
  <c i="2"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1" r="L90"/>
  <c r="AM90"/>
  <c r="AM89"/>
  <c r="L89"/>
  <c r="AM87"/>
  <c r="L87"/>
  <c r="L85"/>
  <c r="L84"/>
  <c i="5" r="BK190"/>
  <c r="J190"/>
  <c r="BK185"/>
  <c r="J185"/>
  <c r="BK184"/>
  <c r="J184"/>
  <c r="BK183"/>
  <c r="J183"/>
  <c r="BK181"/>
  <c r="J181"/>
  <c r="BK179"/>
  <c r="J179"/>
  <c r="BK176"/>
  <c r="BK174"/>
  <c r="J174"/>
  <c r="BK171"/>
  <c r="J171"/>
  <c r="BK168"/>
  <c r="J138"/>
  <c r="BK133"/>
  <c r="BK131"/>
  <c i="4" r="J992"/>
  <c r="BK990"/>
  <c r="J989"/>
  <c r="J979"/>
  <c r="J964"/>
  <c r="J961"/>
  <c r="J958"/>
  <c r="J940"/>
  <c r="BK936"/>
  <c r="BK933"/>
  <c r="J920"/>
  <c r="J919"/>
  <c r="J909"/>
  <c r="BK901"/>
  <c r="BK881"/>
  <c r="J873"/>
  <c r="BK866"/>
  <c r="J854"/>
  <c r="J853"/>
  <c r="J847"/>
  <c r="J843"/>
  <c r="BK826"/>
  <c r="BK824"/>
  <c r="J815"/>
  <c r="BK811"/>
  <c r="BK808"/>
  <c r="J804"/>
  <c r="BK800"/>
  <c r="J799"/>
  <c r="BK794"/>
  <c r="BK791"/>
  <c r="BK788"/>
  <c r="BK784"/>
  <c r="BK779"/>
  <c r="BK777"/>
  <c r="J775"/>
  <c r="BK773"/>
  <c r="BK771"/>
  <c r="BK764"/>
  <c r="BK759"/>
  <c i="3" r="J378"/>
  <c r="BK372"/>
  <c r="BK369"/>
  <c r="BK366"/>
  <c r="J340"/>
  <c r="BK332"/>
  <c r="J327"/>
  <c r="BK325"/>
  <c r="BK321"/>
  <c r="BK319"/>
  <c r="J315"/>
  <c r="J309"/>
  <c r="J299"/>
  <c r="J296"/>
  <c r="BK293"/>
  <c r="BK291"/>
  <c r="J285"/>
  <c r="BK283"/>
  <c r="BK277"/>
  <c r="J269"/>
  <c r="BK264"/>
  <c r="J258"/>
  <c r="J255"/>
  <c r="BK254"/>
  <c r="BK253"/>
  <c r="BK252"/>
  <c r="J251"/>
  <c r="BK249"/>
  <c r="BK237"/>
  <c r="J234"/>
  <c r="BK230"/>
  <c r="J228"/>
  <c r="J225"/>
  <c r="J218"/>
  <c r="BK216"/>
  <c r="BK212"/>
  <c r="BK209"/>
  <c r="BK194"/>
  <c r="BK191"/>
  <c r="BK174"/>
  <c r="BK168"/>
  <c r="J165"/>
  <c r="J160"/>
  <c r="J155"/>
  <c r="J150"/>
  <c r="J145"/>
  <c i="5" r="J168"/>
  <c r="BK165"/>
  <c r="J165"/>
  <c r="BK138"/>
  <c r="J133"/>
  <c r="J131"/>
  <c r="J125"/>
  <c i="4" r="BK1020"/>
  <c r="J1020"/>
  <c r="BK1016"/>
  <c r="J1016"/>
  <c r="BK1003"/>
  <c r="J1003"/>
  <c r="BK1001"/>
  <c r="J1001"/>
  <c r="BK1000"/>
  <c r="J1000"/>
  <c r="BK997"/>
  <c r="J997"/>
  <c r="BK994"/>
  <c r="J990"/>
  <c r="BK984"/>
  <c r="BK981"/>
  <c r="J977"/>
  <c r="BK972"/>
  <c r="J970"/>
  <c r="BK964"/>
  <c r="BK955"/>
  <c r="BK943"/>
  <c r="J943"/>
  <c r="J933"/>
  <c r="J902"/>
  <c r="J890"/>
  <c r="J860"/>
  <c r="J858"/>
  <c r="J856"/>
  <c r="J849"/>
  <c r="J845"/>
  <c r="BK843"/>
  <c r="J827"/>
  <c r="J826"/>
  <c r="BK822"/>
  <c r="J820"/>
  <c r="BK815"/>
  <c r="J808"/>
  <c r="BK804"/>
  <c r="J802"/>
  <c r="J800"/>
  <c r="J797"/>
  <c r="BK795"/>
  <c r="J779"/>
  <c r="J771"/>
  <c r="BK769"/>
  <c r="J749"/>
  <c r="BK746"/>
  <c r="J741"/>
  <c r="J738"/>
  <c r="J735"/>
  <c r="BK734"/>
  <c r="BK732"/>
  <c r="J723"/>
  <c r="J713"/>
  <c r="BK712"/>
  <c r="J705"/>
  <c r="J700"/>
  <c r="BK696"/>
  <c r="J688"/>
  <c r="J685"/>
  <c r="BK683"/>
  <c r="BK681"/>
  <c r="J678"/>
  <c r="BK676"/>
  <c r="BK668"/>
  <c r="BK661"/>
  <c r="J655"/>
  <c r="BK648"/>
  <c r="J640"/>
  <c r="J636"/>
  <c r="J632"/>
  <c r="BK618"/>
  <c r="BK616"/>
  <c r="J610"/>
  <c r="BK597"/>
  <c r="BK593"/>
  <c r="BK586"/>
  <c r="J579"/>
  <c r="J577"/>
  <c r="BK570"/>
  <c r="BK566"/>
  <c r="BK564"/>
  <c r="BK559"/>
  <c r="J557"/>
  <c r="BK549"/>
  <c r="J545"/>
  <c r="BK532"/>
  <c r="J527"/>
  <c r="BK524"/>
  <c r="BK517"/>
  <c r="BK511"/>
  <c r="BK501"/>
  <c r="BK495"/>
  <c r="BK493"/>
  <c r="BK491"/>
  <c r="J488"/>
  <c r="BK485"/>
  <c r="BK480"/>
  <c r="J478"/>
  <c r="J473"/>
  <c r="J472"/>
  <c r="J468"/>
  <c r="BK461"/>
  <c r="J449"/>
  <c r="BK444"/>
  <c r="J439"/>
  <c r="J434"/>
  <c r="J431"/>
  <c r="J429"/>
  <c r="J426"/>
  <c r="BK423"/>
  <c r="BK417"/>
  <c r="BK410"/>
  <c r="J408"/>
  <c r="BK398"/>
  <c r="J386"/>
  <c r="J378"/>
  <c r="J365"/>
  <c r="BK362"/>
  <c r="J359"/>
  <c r="BK358"/>
  <c r="J353"/>
  <c r="J350"/>
  <c r="J347"/>
  <c r="BK344"/>
  <c r="BK343"/>
  <c r="J336"/>
  <c r="J324"/>
  <c r="J321"/>
  <c r="BK313"/>
  <c r="J306"/>
  <c r="J299"/>
  <c r="J297"/>
  <c r="J296"/>
  <c r="BK294"/>
  <c r="J293"/>
  <c r="BK289"/>
  <c r="J289"/>
  <c r="J287"/>
  <c r="J276"/>
  <c r="BK271"/>
  <c r="J266"/>
  <c r="BK255"/>
  <c r="BK247"/>
  <c r="BK245"/>
  <c r="BK234"/>
  <c r="J233"/>
  <c r="J229"/>
  <c r="J209"/>
  <c r="J203"/>
  <c r="J192"/>
  <c r="BK189"/>
  <c r="BK185"/>
  <c r="BK180"/>
  <c r="J169"/>
  <c r="BK163"/>
  <c r="J161"/>
  <c r="J158"/>
  <c r="BK151"/>
  <c r="J146"/>
  <c r="J143"/>
  <c r="BK140"/>
  <c i="3" r="BK378"/>
  <c r="J372"/>
  <c r="J361"/>
  <c r="J354"/>
  <c r="BK343"/>
  <c r="J332"/>
  <c r="BK327"/>
  <c r="BK323"/>
  <c r="J319"/>
  <c r="BK315"/>
  <c r="J307"/>
  <c r="BK304"/>
  <c r="BK301"/>
  <c r="BK296"/>
  <c r="BK285"/>
  <c r="J281"/>
  <c r="BK279"/>
  <c r="J275"/>
  <c r="BK269"/>
  <c r="BK261"/>
  <c r="BK258"/>
  <c r="BK251"/>
  <c r="J248"/>
  <c r="J246"/>
  <c r="BK243"/>
  <c r="J241"/>
  <c r="BK239"/>
  <c r="BK236"/>
  <c r="BK232"/>
  <c r="J226"/>
  <c r="J224"/>
  <c r="J223"/>
  <c r="BK221"/>
  <c r="BK218"/>
  <c r="J216"/>
  <c r="BK214"/>
  <c r="J212"/>
  <c r="J206"/>
  <c r="BK204"/>
  <c r="BK202"/>
  <c r="J197"/>
  <c r="J194"/>
  <c r="J191"/>
  <c r="BK187"/>
  <c r="BK185"/>
  <c r="BK182"/>
  <c r="BK179"/>
  <c r="BK176"/>
  <c r="BK171"/>
  <c r="BK165"/>
  <c r="BK160"/>
  <c r="BK150"/>
  <c r="BK145"/>
  <c r="J142"/>
  <c r="BK136"/>
  <c r="BK133"/>
  <c r="J130"/>
  <c r="J125"/>
  <c i="2" r="BK163"/>
  <c r="BK158"/>
  <c r="J155"/>
  <c r="J152"/>
  <c r="BK150"/>
  <c r="J148"/>
  <c r="J146"/>
  <c r="J141"/>
  <c r="BK138"/>
  <c r="J135"/>
  <c r="J127"/>
  <c r="BK125"/>
  <c i="5" r="BK125"/>
  <c i="4" r="J994"/>
  <c r="BK992"/>
  <c r="BK989"/>
  <c r="J986"/>
  <c r="J981"/>
  <c r="BK979"/>
  <c r="BK977"/>
  <c r="J972"/>
  <c r="BK940"/>
  <c r="J923"/>
  <c r="BK920"/>
  <c r="BK919"/>
  <c r="J911"/>
  <c r="BK905"/>
  <c r="BK902"/>
  <c r="J901"/>
  <c r="J900"/>
  <c r="J888"/>
  <c r="J881"/>
  <c r="J866"/>
  <c r="BK853"/>
  <c r="BK851"/>
  <c r="BK847"/>
  <c r="BK845"/>
  <c r="J838"/>
  <c r="BK827"/>
  <c r="J824"/>
  <c r="BK820"/>
  <c r="J791"/>
  <c r="J785"/>
  <c r="J784"/>
  <c r="J783"/>
  <c r="J781"/>
  <c r="J777"/>
  <c r="J769"/>
  <c r="J766"/>
  <c r="J764"/>
  <c r="BK756"/>
  <c r="J746"/>
  <c r="BK741"/>
  <c r="J712"/>
  <c r="BK705"/>
  <c r="J692"/>
  <c r="J690"/>
  <c r="J683"/>
  <c r="J681"/>
  <c r="J676"/>
  <c r="J672"/>
  <c r="J665"/>
  <c r="J661"/>
  <c r="J657"/>
  <c r="BK655"/>
  <c r="J648"/>
  <c r="J644"/>
  <c r="BK640"/>
  <c r="BK632"/>
  <c r="BK626"/>
  <c r="J620"/>
  <c r="J616"/>
  <c r="BK610"/>
  <c r="BK604"/>
  <c r="BK600"/>
  <c r="J597"/>
  <c r="BK590"/>
  <c r="J586"/>
  <c r="BK577"/>
  <c r="BK575"/>
  <c r="J566"/>
  <c r="J559"/>
  <c r="BK557"/>
  <c r="BK553"/>
  <c r="BK545"/>
  <c r="J540"/>
  <c r="BK537"/>
  <c r="J524"/>
  <c r="J517"/>
  <c r="BK514"/>
  <c r="J511"/>
  <c r="J506"/>
  <c r="J493"/>
  <c r="J491"/>
  <c r="J485"/>
  <c r="J482"/>
  <c r="J481"/>
  <c r="J479"/>
  <c r="J476"/>
  <c r="BK473"/>
  <c r="BK468"/>
  <c r="J461"/>
  <c r="J444"/>
  <c r="BK439"/>
  <c r="BK429"/>
  <c r="J420"/>
  <c r="J417"/>
  <c r="BK415"/>
  <c r="J410"/>
  <c r="J409"/>
  <c r="BK386"/>
  <c r="J385"/>
  <c r="J383"/>
  <c r="BK378"/>
  <c r="BK365"/>
  <c r="BK359"/>
  <c r="BK356"/>
  <c r="BK350"/>
  <c r="J344"/>
  <c r="J341"/>
  <c r="J330"/>
  <c r="BK328"/>
  <c r="BK324"/>
  <c r="J318"/>
  <c r="BK315"/>
  <c r="J309"/>
  <c r="BK306"/>
  <c r="BK303"/>
  <c r="BK299"/>
  <c r="BK296"/>
  <c r="J294"/>
  <c r="BK293"/>
  <c r="BK281"/>
  <c r="BK276"/>
  <c r="BK266"/>
  <c r="J263"/>
  <c r="J255"/>
  <c r="BK252"/>
  <c r="BK250"/>
  <c r="J247"/>
  <c r="J245"/>
  <c r="J239"/>
  <c r="J234"/>
  <c r="BK233"/>
  <c r="BK216"/>
  <c r="BK209"/>
  <c r="BK203"/>
  <c r="J200"/>
  <c r="BK194"/>
  <c r="J189"/>
  <c r="J185"/>
  <c r="J180"/>
  <c r="J166"/>
  <c r="BK161"/>
  <c r="J156"/>
  <c r="J151"/>
  <c r="BK143"/>
  <c r="J140"/>
  <c r="J136"/>
  <c i="3" r="BK381"/>
  <c r="J381"/>
  <c r="J369"/>
  <c r="J366"/>
  <c r="BK361"/>
  <c r="BK354"/>
  <c r="J343"/>
  <c r="BK340"/>
  <c r="J325"/>
  <c r="J323"/>
  <c r="J321"/>
  <c r="BK309"/>
  <c r="BK307"/>
  <c r="J304"/>
  <c r="J301"/>
  <c r="BK299"/>
  <c r="J293"/>
  <c r="J291"/>
  <c r="J283"/>
  <c r="BK281"/>
  <c r="J279"/>
  <c r="J277"/>
  <c r="BK275"/>
  <c r="J264"/>
  <c r="J261"/>
  <c r="BK255"/>
  <c r="J254"/>
  <c r="J253"/>
  <c r="J252"/>
  <c r="J249"/>
  <c r="BK248"/>
  <c r="BK246"/>
  <c r="J243"/>
  <c r="BK241"/>
  <c r="J239"/>
  <c r="J237"/>
  <c r="J236"/>
  <c r="BK234"/>
  <c r="J232"/>
  <c r="J230"/>
  <c r="BK228"/>
  <c r="BK226"/>
  <c r="BK225"/>
  <c r="BK224"/>
  <c r="BK223"/>
  <c r="J221"/>
  <c r="J214"/>
  <c r="J209"/>
  <c r="BK206"/>
  <c r="J204"/>
  <c r="J202"/>
  <c r="BK197"/>
  <c r="J187"/>
  <c r="J185"/>
  <c r="J182"/>
  <c r="J179"/>
  <c r="J176"/>
  <c r="J174"/>
  <c r="J171"/>
  <c r="J168"/>
  <c r="BK155"/>
  <c r="BK142"/>
  <c r="J136"/>
  <c r="J133"/>
  <c r="BK125"/>
  <c i="2" r="BK160"/>
  <c r="BK156"/>
  <c r="BK155"/>
  <c r="BK152"/>
  <c r="BK148"/>
  <c r="BK144"/>
  <c r="BK141"/>
  <c r="BK139"/>
  <c r="BK137"/>
  <c r="BK135"/>
  <c r="J133"/>
  <c r="BK131"/>
  <c r="J129"/>
  <c r="BK127"/>
  <c r="J125"/>
  <c i="5" r="J176"/>
  <c i="4" r="BK986"/>
  <c r="J984"/>
  <c r="BK970"/>
  <c r="BK961"/>
  <c r="BK958"/>
  <c r="J955"/>
  <c r="J936"/>
  <c r="BK923"/>
  <c r="BK911"/>
  <c r="BK909"/>
  <c r="J905"/>
  <c r="BK900"/>
  <c r="BK890"/>
  <c r="BK888"/>
  <c r="BK873"/>
  <c r="BK860"/>
  <c r="BK858"/>
  <c r="BK856"/>
  <c r="BK854"/>
  <c r="J851"/>
  <c r="BK849"/>
  <c r="BK838"/>
  <c r="J822"/>
  <c r="J811"/>
  <c r="BK802"/>
  <c r="BK799"/>
  <c r="BK797"/>
  <c r="J795"/>
  <c r="J794"/>
  <c r="J788"/>
  <c r="BK785"/>
  <c r="BK783"/>
  <c r="BK781"/>
  <c r="BK775"/>
  <c r="J773"/>
  <c r="BK766"/>
  <c r="J759"/>
  <c r="J756"/>
  <c r="BK749"/>
  <c r="BK738"/>
  <c r="BK735"/>
  <c r="J734"/>
  <c r="J732"/>
  <c r="BK723"/>
  <c r="BK713"/>
  <c r="BK700"/>
  <c r="J696"/>
  <c r="BK692"/>
  <c r="BK690"/>
  <c r="BK688"/>
  <c r="BK685"/>
  <c r="BK678"/>
  <c r="BK672"/>
  <c r="J668"/>
  <c r="BK665"/>
  <c r="BK657"/>
  <c r="BK644"/>
  <c r="BK636"/>
  <c r="J626"/>
  <c r="BK620"/>
  <c r="J618"/>
  <c r="J604"/>
  <c r="J600"/>
  <c r="J593"/>
  <c r="J590"/>
  <c r="BK579"/>
  <c r="J575"/>
  <c r="J570"/>
  <c r="J564"/>
  <c r="J553"/>
  <c r="J549"/>
  <c r="BK540"/>
  <c r="J537"/>
  <c r="J532"/>
  <c r="BK527"/>
  <c r="J514"/>
  <c r="BK506"/>
  <c r="J501"/>
  <c r="J495"/>
  <c r="BK488"/>
  <c r="BK482"/>
  <c r="BK481"/>
  <c r="J480"/>
  <c r="BK479"/>
  <c r="BK478"/>
  <c r="BK476"/>
  <c r="BK472"/>
  <c r="BK449"/>
  <c r="BK434"/>
  <c r="BK431"/>
  <c r="BK426"/>
  <c r="J423"/>
  <c r="BK420"/>
  <c r="J415"/>
  <c r="BK409"/>
  <c r="BK408"/>
  <c r="J398"/>
  <c r="BK385"/>
  <c r="BK383"/>
  <c r="J362"/>
  <c r="J358"/>
  <c r="J356"/>
  <c r="BK353"/>
  <c r="BK347"/>
  <c r="J343"/>
  <c r="BK341"/>
  <c r="BK336"/>
  <c r="BK330"/>
  <c r="J328"/>
  <c r="BK321"/>
  <c r="BK318"/>
  <c r="J315"/>
  <c r="J313"/>
  <c r="BK309"/>
  <c r="J303"/>
  <c r="BK297"/>
  <c r="BK287"/>
  <c r="J281"/>
  <c r="J271"/>
  <c r="BK263"/>
  <c r="J252"/>
  <c r="J250"/>
  <c r="BK239"/>
  <c r="BK229"/>
  <c r="J216"/>
  <c r="BK200"/>
  <c r="J194"/>
  <c r="BK192"/>
  <c r="BK169"/>
  <c r="BK166"/>
  <c r="J163"/>
  <c r="BK158"/>
  <c r="BK156"/>
  <c r="BK146"/>
  <c r="BK136"/>
  <c i="3" r="BK130"/>
  <c i="2" r="J163"/>
  <c r="J160"/>
  <c r="J158"/>
  <c r="J156"/>
  <c r="J150"/>
  <c r="BK146"/>
  <c r="J144"/>
  <c r="J139"/>
  <c r="J138"/>
  <c r="J137"/>
  <c r="BK133"/>
  <c r="J131"/>
  <c r="BK129"/>
  <c i="1" r="AS94"/>
  <c i="2" l="1" r="BK124"/>
  <c r="R124"/>
  <c r="P143"/>
  <c r="BK154"/>
  <c r="J154"/>
  <c r="J101"/>
  <c r="T154"/>
  <c i="3" r="R124"/>
  <c r="T190"/>
  <c r="P220"/>
  <c r="T220"/>
  <c r="T245"/>
  <c r="R331"/>
  <c i="4" r="T135"/>
  <c r="T302"/>
  <c r="P329"/>
  <c r="P460"/>
  <c r="T548"/>
  <c r="R603"/>
  <c r="P654"/>
  <c r="P667"/>
  <c r="BK922"/>
  <c r="J922"/>
  <c r="J109"/>
  <c i="2" r="T124"/>
  <c r="T123"/>
  <c r="T122"/>
  <c r="T143"/>
  <c r="R154"/>
  <c i="3" r="BK124"/>
  <c r="T124"/>
  <c r="R190"/>
  <c r="BK245"/>
  <c r="J245"/>
  <c r="J100"/>
  <c r="R245"/>
  <c r="T331"/>
  <c i="4" r="BK135"/>
  <c r="J135"/>
  <c r="J98"/>
  <c r="R302"/>
  <c r="BK329"/>
  <c r="J329"/>
  <c r="J100"/>
  <c r="BK460"/>
  <c r="J460"/>
  <c r="J101"/>
  <c r="BK548"/>
  <c r="J548"/>
  <c r="J102"/>
  <c r="BK603"/>
  <c r="J603"/>
  <c r="J103"/>
  <c r="BK654"/>
  <c r="J654"/>
  <c r="J104"/>
  <c r="R654"/>
  <c r="R667"/>
  <c r="P872"/>
  <c r="BK918"/>
  <c r="J918"/>
  <c r="J107"/>
  <c r="R918"/>
  <c r="P922"/>
  <c r="P921"/>
  <c i="2" r="P124"/>
  <c r="BK143"/>
  <c r="J143"/>
  <c r="J100"/>
  <c r="R143"/>
  <c r="P154"/>
  <c i="3" r="P124"/>
  <c r="BK190"/>
  <c r="J190"/>
  <c r="J98"/>
  <c r="P190"/>
  <c r="BK220"/>
  <c r="J220"/>
  <c r="J99"/>
  <c r="R220"/>
  <c r="P245"/>
  <c r="BK331"/>
  <c r="J331"/>
  <c r="J101"/>
  <c r="P331"/>
  <c i="4" r="R135"/>
  <c r="BK302"/>
  <c r="J302"/>
  <c r="J99"/>
  <c r="R329"/>
  <c r="T460"/>
  <c r="R548"/>
  <c r="P603"/>
  <c r="T654"/>
  <c r="T667"/>
  <c r="T872"/>
  <c r="P918"/>
  <c r="R922"/>
  <c r="R921"/>
  <c r="P135"/>
  <c r="P302"/>
  <c r="T329"/>
  <c r="R460"/>
  <c r="P548"/>
  <c r="T603"/>
  <c r="BK667"/>
  <c r="J667"/>
  <c r="J105"/>
  <c r="BK872"/>
  <c r="J872"/>
  <c r="J106"/>
  <c r="R872"/>
  <c r="T918"/>
  <c r="T922"/>
  <c r="T921"/>
  <c i="5" r="BK130"/>
  <c r="J130"/>
  <c r="J99"/>
  <c r="P130"/>
  <c r="P123"/>
  <c r="P122"/>
  <c i="1" r="AU98"/>
  <c i="5" r="R130"/>
  <c r="R123"/>
  <c r="R122"/>
  <c r="T130"/>
  <c r="T123"/>
  <c r="T122"/>
  <c r="BK182"/>
  <c r="J182"/>
  <c r="J100"/>
  <c r="P182"/>
  <c r="R182"/>
  <c r="T182"/>
  <c i="2" r="F92"/>
  <c r="J116"/>
  <c r="BE127"/>
  <c r="BE139"/>
  <c r="BE158"/>
  <c i="3" r="BE125"/>
  <c i="4" r="J127"/>
  <c r="BE136"/>
  <c r="BE143"/>
  <c r="BE156"/>
  <c r="BE161"/>
  <c r="BE169"/>
  <c r="BE180"/>
  <c r="BE185"/>
  <c r="BE203"/>
  <c r="BE209"/>
  <c r="BE255"/>
  <c r="BE263"/>
  <c r="BE276"/>
  <c r="BE287"/>
  <c r="BE293"/>
  <c r="BE296"/>
  <c r="BE303"/>
  <c r="BE324"/>
  <c r="BE344"/>
  <c r="BE350"/>
  <c r="BE359"/>
  <c r="BE365"/>
  <c r="BE378"/>
  <c r="BE383"/>
  <c r="BE398"/>
  <c r="BE415"/>
  <c r="BE417"/>
  <c r="BE429"/>
  <c r="BE444"/>
  <c r="BE461"/>
  <c r="BE468"/>
  <c r="BE473"/>
  <c r="BE480"/>
  <c r="BE481"/>
  <c r="BE485"/>
  <c r="BE491"/>
  <c r="BE493"/>
  <c r="BE495"/>
  <c r="BE501"/>
  <c r="BE511"/>
  <c r="BE514"/>
  <c r="BE517"/>
  <c r="BE524"/>
  <c r="BE537"/>
  <c r="BE557"/>
  <c r="BE559"/>
  <c r="BE577"/>
  <c r="BE586"/>
  <c r="BE593"/>
  <c r="BE600"/>
  <c r="BE610"/>
  <c r="BE616"/>
  <c r="BE626"/>
  <c r="BE632"/>
  <c r="BE640"/>
  <c r="BE655"/>
  <c r="BE661"/>
  <c r="BE668"/>
  <c r="BE676"/>
  <c r="BE683"/>
  <c r="BE685"/>
  <c r="BE690"/>
  <c r="BE696"/>
  <c r="BE712"/>
  <c r="BE732"/>
  <c r="BE734"/>
  <c r="BE756"/>
  <c r="BE769"/>
  <c r="BE775"/>
  <c r="BE777"/>
  <c r="BE784"/>
  <c r="BE802"/>
  <c r="BE804"/>
  <c r="BE815"/>
  <c r="BE822"/>
  <c r="BE845"/>
  <c r="BE860"/>
  <c r="BE881"/>
  <c r="BE902"/>
  <c r="BE933"/>
  <c r="BE972"/>
  <c r="BE977"/>
  <c r="BE989"/>
  <c r="BE992"/>
  <c i="5" r="BE174"/>
  <c i="2" r="E85"/>
  <c r="BE125"/>
  <c r="BE129"/>
  <c r="BE131"/>
  <c r="BE135"/>
  <c r="BE138"/>
  <c r="BE146"/>
  <c r="BE148"/>
  <c r="BE150"/>
  <c r="BE152"/>
  <c r="BE155"/>
  <c r="BE163"/>
  <c i="3" r="J88"/>
  <c r="F91"/>
  <c r="BE130"/>
  <c r="BE133"/>
  <c r="BE145"/>
  <c r="BE150"/>
  <c r="BE160"/>
  <c r="BE168"/>
  <c r="BE182"/>
  <c r="BE187"/>
  <c r="BE191"/>
  <c r="BE194"/>
  <c r="BE216"/>
  <c r="BE221"/>
  <c r="BE223"/>
  <c r="BE226"/>
  <c r="BE228"/>
  <c r="BE232"/>
  <c r="BE234"/>
  <c r="BE236"/>
  <c r="BE239"/>
  <c r="BE246"/>
  <c r="BE251"/>
  <c r="BE252"/>
  <c r="BE254"/>
  <c r="BE258"/>
  <c r="BE269"/>
  <c r="BE275"/>
  <c r="BE285"/>
  <c r="BE296"/>
  <c r="BE301"/>
  <c r="BE304"/>
  <c r="BE315"/>
  <c r="BE321"/>
  <c r="BE327"/>
  <c r="BE332"/>
  <c r="BE354"/>
  <c r="BE366"/>
  <c r="BE369"/>
  <c r="BE372"/>
  <c r="BE378"/>
  <c r="BE381"/>
  <c i="4" r="E85"/>
  <c r="F92"/>
  <c r="BE146"/>
  <c r="BE151"/>
  <c r="BE163"/>
  <c r="BE189"/>
  <c r="BE192"/>
  <c r="BE200"/>
  <c r="BE229"/>
  <c r="BE234"/>
  <c r="BE247"/>
  <c r="BE271"/>
  <c r="BE294"/>
  <c r="BE297"/>
  <c r="BE309"/>
  <c r="BE313"/>
  <c r="BE315"/>
  <c r="BE321"/>
  <c r="BE336"/>
  <c r="BE343"/>
  <c r="BE347"/>
  <c r="BE353"/>
  <c r="BE358"/>
  <c r="BE362"/>
  <c r="BE408"/>
  <c r="BE410"/>
  <c r="BE423"/>
  <c r="BE426"/>
  <c r="BE431"/>
  <c r="BE434"/>
  <c r="BE449"/>
  <c r="BE472"/>
  <c r="BE478"/>
  <c r="BE527"/>
  <c r="BE532"/>
  <c r="BE549"/>
  <c r="BE564"/>
  <c r="BE570"/>
  <c r="BE579"/>
  <c r="BE597"/>
  <c r="BE620"/>
  <c r="BE636"/>
  <c r="BE648"/>
  <c r="BE665"/>
  <c r="BE678"/>
  <c r="BE688"/>
  <c r="BE700"/>
  <c r="BE713"/>
  <c r="BE738"/>
  <c r="BE746"/>
  <c r="BE749"/>
  <c r="BE771"/>
  <c r="BE779"/>
  <c r="BE785"/>
  <c r="BE794"/>
  <c r="BE797"/>
  <c r="BE799"/>
  <c r="BE800"/>
  <c r="BE808"/>
  <c r="BE824"/>
  <c r="BE826"/>
  <c r="BE849"/>
  <c r="BE866"/>
  <c r="BE955"/>
  <c r="BE958"/>
  <c r="BE961"/>
  <c r="BE964"/>
  <c r="BE970"/>
  <c r="BK1002"/>
  <c r="J1002"/>
  <c r="J110"/>
  <c r="BK1015"/>
  <c r="J1015"/>
  <c r="J112"/>
  <c i="5" r="E85"/>
  <c r="J116"/>
  <c i="2" r="BE133"/>
  <c r="BE137"/>
  <c r="BE141"/>
  <c r="BE144"/>
  <c r="BE156"/>
  <c r="BE160"/>
  <c r="BK140"/>
  <c r="J140"/>
  <c r="J99"/>
  <c r="BK162"/>
  <c r="J162"/>
  <c r="J102"/>
  <c i="3" r="E84"/>
  <c r="BE136"/>
  <c r="BE142"/>
  <c r="BE155"/>
  <c r="BE174"/>
  <c r="BE176"/>
  <c r="BE185"/>
  <c r="BE197"/>
  <c r="BE204"/>
  <c r="BE209"/>
  <c r="BE212"/>
  <c r="BE214"/>
  <c r="BE225"/>
  <c r="BE230"/>
  <c r="BE237"/>
  <c r="BE241"/>
  <c r="BE249"/>
  <c r="BE255"/>
  <c r="BE264"/>
  <c r="BE277"/>
  <c r="BE283"/>
  <c r="BE291"/>
  <c r="BE293"/>
  <c r="BE299"/>
  <c r="BE309"/>
  <c r="BE319"/>
  <c r="BE325"/>
  <c r="BE340"/>
  <c r="BK380"/>
  <c r="J380"/>
  <c r="J102"/>
  <c i="4" r="BE140"/>
  <c r="BE158"/>
  <c r="BE166"/>
  <c r="BE194"/>
  <c r="BE216"/>
  <c r="BE233"/>
  <c r="BE239"/>
  <c r="BE245"/>
  <c r="BE250"/>
  <c r="BE252"/>
  <c r="BE266"/>
  <c r="BE281"/>
  <c r="BE289"/>
  <c r="BE299"/>
  <c r="BE306"/>
  <c r="BE318"/>
  <c r="BE328"/>
  <c r="BE330"/>
  <c r="BE341"/>
  <c r="BE356"/>
  <c r="BE385"/>
  <c r="BE386"/>
  <c r="BE409"/>
  <c r="BE420"/>
  <c r="BE439"/>
  <c r="BE476"/>
  <c r="BE479"/>
  <c r="BE482"/>
  <c r="BE488"/>
  <c r="BE506"/>
  <c r="BE540"/>
  <c r="BE545"/>
  <c r="BE553"/>
  <c r="BE566"/>
  <c r="BE575"/>
  <c r="BE590"/>
  <c r="BE604"/>
  <c r="BE618"/>
  <c r="BE644"/>
  <c r="BE657"/>
  <c r="BE672"/>
  <c r="BE681"/>
  <c r="BE692"/>
  <c r="BE705"/>
  <c r="BE723"/>
  <c r="BE735"/>
  <c r="BE741"/>
  <c r="BE759"/>
  <c r="BE764"/>
  <c r="BE773"/>
  <c r="BE781"/>
  <c r="BE783"/>
  <c r="BE788"/>
  <c r="BE791"/>
  <c r="BE811"/>
  <c r="BE851"/>
  <c r="BE853"/>
  <c r="BE854"/>
  <c r="BE873"/>
  <c r="BE888"/>
  <c r="BE900"/>
  <c r="BE905"/>
  <c r="BE909"/>
  <c r="BE920"/>
  <c r="BE923"/>
  <c r="BE936"/>
  <c r="BE940"/>
  <c r="BE979"/>
  <c r="BE986"/>
  <c r="BE990"/>
  <c r="BE994"/>
  <c r="BE997"/>
  <c r="BE1000"/>
  <c r="BE1001"/>
  <c r="BE1003"/>
  <c r="BE1016"/>
  <c r="BE1020"/>
  <c i="5" r="BE125"/>
  <c i="3" r="BE165"/>
  <c r="BE171"/>
  <c r="BE179"/>
  <c r="BE202"/>
  <c r="BE206"/>
  <c r="BE218"/>
  <c r="BE224"/>
  <c r="BE243"/>
  <c r="BE248"/>
  <c r="BE253"/>
  <c r="BE261"/>
  <c r="BE279"/>
  <c r="BE281"/>
  <c r="BE307"/>
  <c r="BE323"/>
  <c r="BE343"/>
  <c r="BE361"/>
  <c i="4" r="BE766"/>
  <c r="BE795"/>
  <c r="BE820"/>
  <c r="BE827"/>
  <c r="BE838"/>
  <c r="BE843"/>
  <c r="BE847"/>
  <c r="BE856"/>
  <c r="BE858"/>
  <c r="BE890"/>
  <c r="BE901"/>
  <c r="BE911"/>
  <c r="BE919"/>
  <c r="BE943"/>
  <c r="BE981"/>
  <c r="BE984"/>
  <c r="BK1019"/>
  <c r="J1019"/>
  <c r="J113"/>
  <c i="5" r="F92"/>
  <c r="BE131"/>
  <c r="BE133"/>
  <c r="BE138"/>
  <c r="BE165"/>
  <c r="BE168"/>
  <c r="BE171"/>
  <c r="BE176"/>
  <c r="BE179"/>
  <c r="BE181"/>
  <c r="BE183"/>
  <c r="BE184"/>
  <c r="BE185"/>
  <c r="BE190"/>
  <c r="BK124"/>
  <c r="J124"/>
  <c r="J98"/>
  <c r="BK189"/>
  <c r="J189"/>
  <c r="J102"/>
  <c i="2" r="F36"/>
  <c i="1" r="BC95"/>
  <c i="4" r="F34"/>
  <c i="1" r="BA97"/>
  <c i="4" r="F36"/>
  <c i="1" r="BC97"/>
  <c i="5" r="F34"/>
  <c i="1" r="BA98"/>
  <c i="5" r="F36"/>
  <c i="1" r="BC98"/>
  <c i="2" r="J34"/>
  <c i="1" r="AW95"/>
  <c i="3" r="F34"/>
  <c i="1" r="BA96"/>
  <c i="2" r="F34"/>
  <c i="1" r="BA95"/>
  <c i="3" r="J34"/>
  <c i="1" r="AW96"/>
  <c i="3" r="F35"/>
  <c i="1" r="BB96"/>
  <c i="5" r="J34"/>
  <c i="1" r="AW98"/>
  <c i="5" r="F35"/>
  <c i="1" r="BB98"/>
  <c i="5" r="F37"/>
  <c i="1" r="BD98"/>
  <c i="4" r="F37"/>
  <c i="1" r="BD97"/>
  <c i="4" r="F35"/>
  <c i="1" r="BB97"/>
  <c i="2" r="F35"/>
  <c i="1" r="BB95"/>
  <c i="3" r="F37"/>
  <c i="1" r="BD96"/>
  <c i="4" r="J34"/>
  <c i="1" r="AW97"/>
  <c i="2" r="F37"/>
  <c i="1" r="BD95"/>
  <c i="3" r="F36"/>
  <c i="1" r="BC96"/>
  <c i="4" l="1" r="P134"/>
  <c r="P133"/>
  <c i="1" r="AU97"/>
  <c i="4" r="T134"/>
  <c r="T133"/>
  <c i="2" r="R123"/>
  <c r="R122"/>
  <c i="4" r="R134"/>
  <c r="R133"/>
  <c i="3" r="P123"/>
  <c r="P122"/>
  <c i="1" r="AU96"/>
  <c i="3" r="BK123"/>
  <c r="BK122"/>
  <c r="J122"/>
  <c r="J95"/>
  <c r="R123"/>
  <c r="R122"/>
  <c i="2" r="BK123"/>
  <c r="J123"/>
  <c r="J97"/>
  <c r="P123"/>
  <c r="P122"/>
  <c i="1" r="AU95"/>
  <c i="3" r="T123"/>
  <c r="T122"/>
  <c r="J124"/>
  <c r="J97"/>
  <c i="2" r="J124"/>
  <c r="J98"/>
  <c i="4" r="BK134"/>
  <c r="J134"/>
  <c r="J97"/>
  <c r="BK1014"/>
  <c r="J1014"/>
  <c r="J111"/>
  <c r="BK921"/>
  <c r="J921"/>
  <c r="J108"/>
  <c i="5" r="BK123"/>
  <c r="J123"/>
  <c r="J97"/>
  <c r="BK188"/>
  <c r="J188"/>
  <c r="J101"/>
  <c i="1" r="BB94"/>
  <c r="W31"/>
  <c r="BD94"/>
  <c r="W33"/>
  <c i="3" r="F33"/>
  <c i="1" r="AZ96"/>
  <c i="5" r="J33"/>
  <c i="1" r="AV98"/>
  <c r="AT98"/>
  <c i="2" r="J33"/>
  <c i="1" r="AV95"/>
  <c r="AT95"/>
  <c i="4" r="F33"/>
  <c i="1" r="AZ97"/>
  <c r="BC94"/>
  <c r="AY94"/>
  <c r="BA94"/>
  <c r="AW94"/>
  <c r="AK30"/>
  <c i="2" r="F33"/>
  <c i="1" r="AZ95"/>
  <c i="3" r="J33"/>
  <c i="1" r="AV96"/>
  <c r="AT96"/>
  <c i="5" r="F33"/>
  <c i="1" r="AZ98"/>
  <c i="4" r="J33"/>
  <c i="1" r="AV97"/>
  <c r="AT97"/>
  <c i="3" l="1" r="J123"/>
  <c r="J96"/>
  <c i="2" r="BK122"/>
  <c r="J122"/>
  <c i="4" r="BK133"/>
  <c r="J133"/>
  <c i="5" r="BK122"/>
  <c r="J122"/>
  <c r="J96"/>
  <c i="1" r="AZ94"/>
  <c r="W29"/>
  <c r="AU94"/>
  <c r="W32"/>
  <c r="AX94"/>
  <c i="3" r="J30"/>
  <c i="1" r="AG96"/>
  <c r="AN96"/>
  <c r="W30"/>
  <c i="2" r="J30"/>
  <c i="1" r="AG95"/>
  <c r="AN95"/>
  <c i="4" r="J30"/>
  <c i="1" r="AG97"/>
  <c r="AN97"/>
  <c i="2" l="1" r="J96"/>
  <c i="4" r="J96"/>
  <c i="3" r="J39"/>
  <c i="2" r="J39"/>
  <c i="4" r="J39"/>
  <c i="1" r="AV94"/>
  <c r="AK29"/>
  <c i="5" r="J30"/>
  <c i="1" r="AG98"/>
  <c r="AN98"/>
  <c i="5" l="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<sst xmlns="http://schemas.openxmlformats.org/spreadsheetml/2006/main">
  <si>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</si>
  <si>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</si>
  <si>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</si>
  <si>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</si>
  <si>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</si>
  <si>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{a832750d-8dd2-4941-baa5-71f623988d37}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</si>
  <si>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</si>
  <si>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</si>
  <si>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</si>
  <si>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</si>
  <si>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</si>
  <si>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</si>
  <si>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</si>
  <si>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</si>
  <si>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Benatky_nad_Jizerou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</si>
  <si>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</si>
  <si>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</si>
  <si>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ev.č. 272-011 most přes Jizeru v Benátkách nad Jizerou</t>
  </si>
  <si>
    <t>0,1</t>
  </si>
  <si>
    <t>KSO:</t>
  </si>
  <si>
    <t>CC-CZ:</t>
  </si>
  <si>
    <t>1</t>
  </si>
  <si>
    <t>Místo:</t>
  </si>
  <si>
    <t>Benátky nad Jizerou</t>
  </si>
  <si>
    <t>Datum:</t>
  </si>
  <si>
    <t>15. 10. 2020</t>
  </si>
  <si>
    <t>10</t>
  </si>
  <si>
    <t>100</t>
  </si>
  <si>
    <t>Zadavatel:</t>
  </si>
  <si>
    <t>IČ:</t>
  </si>
  <si>
    <t>Středočeský kraj</t>
  </si>
  <si>
    <t>DIČ:</t>
  </si>
  <si>
    <t>Uchazeč:</t>
  </si>
  <si>
    <t>Vyplň údaj</t>
  </si>
  <si>
    <t>Projektant:</t>
  </si>
  <si>
    <t>45272891</t>
  </si>
  <si>
    <t>PUDIS a.s.</t>
  </si>
  <si>
    <t>CZ45272891</t>
  </si>
  <si>
    <t>True</t>
  </si>
  <si>
    <t>Zpracovatel:</t>
  </si>
  <si>
    <t>B.Gruntorádová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</si>
  <si>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</si>
  <si>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</si>
  <si>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</si>
  <si>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</si>
  <si>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</si>
  <si>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</si>
  <si>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</si>
  <si>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</si>
  <si>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</si>
  <si>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</si>
  <si>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</si>
  <si>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</si>
  <si>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</si>
  <si>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</si>
  <si>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</si>
  <si>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</si>
  <si>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</si>
  <si>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</si>
  <si>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</si>
  <si>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</si>
  <si>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</si>
  <si>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</si>
  <si>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</si>
  <si>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</si>
  <si>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</si>
  <si>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</si>
  <si>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</si>
  <si>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</si>
  <si>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</si>
  <si>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</si>
  <si>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</si>
  <si>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</si>
  <si>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</si>
  <si>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</si>
  <si>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</si>
  <si>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</si>
  <si>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</si>
  <si>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</si>
  <si>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</si>
  <si>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</si>
  <si>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</si>
  <si>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</si>
  <si>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</si>
  <si>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</si>
  <si>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</si>
  <si>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</si>
  <si>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</si>
  <si>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001 - Všeobecné položky</t>
  </si>
  <si>
    <t>STA</t>
  </si>
  <si>
    <t>{610c6c2f-0ea7-4137-b0ef-6f6e5935fbb7}</t>
  </si>
  <si>
    <t>2</t>
  </si>
  <si>
    <t>SO 101</t>
  </si>
  <si>
    <t>SO 101 - Úprava komunikace</t>
  </si>
  <si>
    <t>{d60e601b-9820-4d02-a3b7-6957635d2e0a}</t>
  </si>
  <si>
    <t>822 23 76</t>
  </si>
  <si>
    <t>SO 201</t>
  </si>
  <si>
    <t>SO 201 - Most ev.č. 272-011 přes Jizeru v Benátkách nad Jizerou</t>
  </si>
  <si>
    <t>{dbfe29e1-eef6-4d35-ab2c-25530afacf9f}</t>
  </si>
  <si>
    <t>821 11 73</t>
  </si>
  <si>
    <t>SO 901</t>
  </si>
  <si>
    <t>SO 901 - DIO - Dopravně inženýrská opatření</t>
  </si>
  <si>
    <t>{8d95c1cd-c0ad-4c2d-aae7-dbe4df48890e}</t>
  </si>
  <si>
    <t>KRYCÍ LIST SOUPISU PRACÍ</t>
  </si>
  <si>
    <t>Objekt:</t>
  </si>
  <si>
    <t>001 - 001 - Všeobecné položky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</si>
  <si>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</si>
  <si>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</si>
  <si>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</si>
  <si>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</si>
  <si>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</si>
  <si>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</si>
  <si>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</si>
  <si>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</si>
  <si>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</si>
  <si>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</si>
  <si>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</si>
  <si>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</si>
  <si>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</si>
  <si>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</si>
  <si>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</si>
  <si>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</si>
  <si>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</si>
  <si>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</si>
  <si>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</si>
  <si>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</si>
  <si>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</si>
  <si>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</si>
  <si>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</si>
  <si>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</si>
  <si>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</si>
  <si>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</si>
  <si>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</si>
  <si>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</si>
  <si>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</si>
  <si>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</si>
  <si>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</si>
  <si>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</si>
  <si>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</si>
  <si>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soubor</t>
  </si>
  <si>
    <t>1024</t>
  </si>
  <si>
    <t>833982376</t>
  </si>
  <si>
    <t>P</t>
  </si>
  <si>
    <t>Poznámka k položce:_x000d_
zaměření a vytýčení IS před započetím výkopových prací a před zvednutím OK mostu</t>
  </si>
  <si>
    <t>012103000a</t>
  </si>
  <si>
    <t>-949919937</t>
  </si>
  <si>
    <t>Poznámka k položce:_x000d_
zaměření mostu</t>
  </si>
  <si>
    <t>3</t>
  </si>
  <si>
    <t>012203000</t>
  </si>
  <si>
    <t>Geodetické práce při provádění stavby</t>
  </si>
  <si>
    <t>16773979</t>
  </si>
  <si>
    <t>Poznámka k položce:_x000d_
zaměření v průběhu rekonstrukce mostu</t>
  </si>
  <si>
    <t>4</t>
  </si>
  <si>
    <t>012303000</t>
  </si>
  <si>
    <t>Geodetické práce po výstavbě</t>
  </si>
  <si>
    <t>-590917474</t>
  </si>
  <si>
    <t xml:space="preserve">Poznámka k položce:_x000d_
zaměření skutečného stavu </t>
  </si>
  <si>
    <t>013203001R</t>
  </si>
  <si>
    <t>Fotodokumentace stavby</t>
  </si>
  <si>
    <t>1773164459</t>
  </si>
  <si>
    <t>Poznámka k položce:_x000d_
fotodokumnetace stávajícího stavu před rekonstrukcí</t>
  </si>
  <si>
    <t>6</t>
  </si>
  <si>
    <t>013203002R</t>
  </si>
  <si>
    <t>Dokumentace DIO</t>
  </si>
  <si>
    <t>-159820884</t>
  </si>
  <si>
    <t>Poznámka k položce:_x000d_
Projednání a schválení dokumentace DIO vč. vydání DIR</t>
  </si>
  <si>
    <t>7</t>
  </si>
  <si>
    <t>013244000</t>
  </si>
  <si>
    <t>Dokumentace pro provádění stavby</t>
  </si>
  <si>
    <t>-2087078372</t>
  </si>
  <si>
    <t>8</t>
  </si>
  <si>
    <t>013254000</t>
  </si>
  <si>
    <t>Dokumentace skutečného provedení stavby</t>
  </si>
  <si>
    <t>1185888934</t>
  </si>
  <si>
    <t>9</t>
  </si>
  <si>
    <t>013274000R</t>
  </si>
  <si>
    <t>Vypracování mostního listu</t>
  </si>
  <si>
    <t>kus</t>
  </si>
  <si>
    <t>1957648809</t>
  </si>
  <si>
    <t>VRN2</t>
  </si>
  <si>
    <t>Příprava staveniště</t>
  </si>
  <si>
    <t>022003001R</t>
  </si>
  <si>
    <t>Ochrana konstrukcí</t>
  </si>
  <si>
    <t>1256075274</t>
  </si>
  <si>
    <t>Poznámka k položce:_x000d_
Ochrana a zabezpečení stávajících IS na mostě a na staveništi</t>
  </si>
  <si>
    <t>VRN3</t>
  </si>
  <si>
    <t>Zařízení staveniště</t>
  </si>
  <si>
    <t>11</t>
  </si>
  <si>
    <t>032603000a</t>
  </si>
  <si>
    <t>Ostatní náklady</t>
  </si>
  <si>
    <t>-121577735</t>
  </si>
  <si>
    <t>Poznámka k položce:_x000d_
náklady na vybavení, zabezpečení, pronájmy a zrušení zařízení staveniště_x000d_
1,5% z ceny SN pro SO 101</t>
  </si>
  <si>
    <t>12</t>
  </si>
  <si>
    <t>032603000b</t>
  </si>
  <si>
    <t>-1880871962</t>
  </si>
  <si>
    <t>Poznámka k položce:_x000d_
náklady na vybavení, zabezpečení, pronájmy a zrušení zařízení staveniště_x000d_
1,5% z ceny SN pro SO 201</t>
  </si>
  <si>
    <t>13</t>
  </si>
  <si>
    <t>034503000</t>
  </si>
  <si>
    <t>Informační tabule na staveništi</t>
  </si>
  <si>
    <t>-1405530871</t>
  </si>
  <si>
    <t>Poznámka k položce:_x000d_
Informační tabule s názvem stavby, zhotovitele, projektanta, investora, s termínem začátku a dokončení rekonstrukce mostu atp..._x000d_
zřízení a odstranění, údržba</t>
  </si>
  <si>
    <t>14</t>
  </si>
  <si>
    <t>034503001R</t>
  </si>
  <si>
    <t xml:space="preserve">Informační tabule </t>
  </si>
  <si>
    <t>1714367466</t>
  </si>
  <si>
    <t>Poznámka k položce:_x000d_
trvalá informační tabule o spolufinancování stavby z fondu EU (IROP) vč. upevnění k zábradlí nebo ukotvení jiným způsobem se zabezpečením proti zcizení</t>
  </si>
  <si>
    <t>034503002R</t>
  </si>
  <si>
    <t>Omluvná tabule - průjezd staveništěm</t>
  </si>
  <si>
    <t>-1021714740</t>
  </si>
  <si>
    <t>Poznámka k položce:_x000d_
zřízení a odstranění, údržba</t>
  </si>
  <si>
    <t>VRN4</t>
  </si>
  <si>
    <t>Inženýrská činnost</t>
  </si>
  <si>
    <t>16</t>
  </si>
  <si>
    <t>042603001R</t>
  </si>
  <si>
    <t>Plán sledování a údržby mostu</t>
  </si>
  <si>
    <t>1627827999</t>
  </si>
  <si>
    <t>17</t>
  </si>
  <si>
    <t>042703000</t>
  </si>
  <si>
    <t>technické požadavky na výrobky</t>
  </si>
  <si>
    <t>-1610231383</t>
  </si>
  <si>
    <t>Poznámka k položce:_x000d_
Technologický předpis na postup výměny ložisek, včetně zdvihu konstrukce a zabezpečení její stability</t>
  </si>
  <si>
    <t>18</t>
  </si>
  <si>
    <t>043002001R</t>
  </si>
  <si>
    <t>Zkoušky a ostatní měření</t>
  </si>
  <si>
    <t>110854094</t>
  </si>
  <si>
    <t>Poznámka k položce:_x000d_
Zkoušení konstrukcí a prací nezávislou zkušebnou</t>
  </si>
  <si>
    <t>19</t>
  </si>
  <si>
    <t>043002002R</t>
  </si>
  <si>
    <t>-2119400810</t>
  </si>
  <si>
    <t>Poznámka k položce:_x000d_
Zkoušení materiálů nezávislou zkušebnou</t>
  </si>
  <si>
    <t>VRN7</t>
  </si>
  <si>
    <t>Provozní vlivy</t>
  </si>
  <si>
    <t>20</t>
  </si>
  <si>
    <t>079002000</t>
  </si>
  <si>
    <t>Ostatní provozní vlivy</t>
  </si>
  <si>
    <t>1266356456</t>
  </si>
  <si>
    <t>Poznámka k položce:_x000d_
Přirážka 5% z celkových SN za práci ve ztížených podmínkách</t>
  </si>
  <si>
    <t>SO 101 - SO 101 - Úprava komunikace</t>
  </si>
  <si>
    <t>21111</t>
  </si>
  <si>
    <t>CZ-CPA:</t>
  </si>
  <si>
    <t>42.11.10</t>
  </si>
  <si>
    <t>Ing. P.Axmanová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</si>
  <si>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</si>
  <si>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</si>
  <si>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</si>
  <si>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</si>
  <si>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</si>
  <si>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</si>
  <si>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</si>
  <si>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</si>
  <si>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</si>
  <si>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</si>
  <si>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113107023</t>
  </si>
  <si>
    <t>Odstranění podkladu plochy do 15 m2 z kameniva drceného tl 300 mm při překopech inž sítí</t>
  </si>
  <si>
    <t>m2</t>
  </si>
  <si>
    <t>52178029</t>
  </si>
  <si>
    <t>Poznámka k položce:_x000d_
Vykopání jámy pro novou uliční vpust (přesun UV) a přípojku včetně naložení na dopravní prostředek</t>
  </si>
  <si>
    <t>VV</t>
  </si>
  <si>
    <t xml:space="preserve">7*1   "délka přípojky x šířka - dle situace</t>
  </si>
  <si>
    <t xml:space="preserve">1*1   "UV</t>
  </si>
  <si>
    <t>Součet</t>
  </si>
  <si>
    <t>113107041</t>
  </si>
  <si>
    <t>Odstranění podkladu plochy do 15 m2 živičných tl 50 mm při překopech inž sítí</t>
  </si>
  <si>
    <t>-544859829</t>
  </si>
  <si>
    <t>Poznámka k položce:_x000d_
včetně naložení na dopravní prostředek</t>
  </si>
  <si>
    <t xml:space="preserve">8   "plocha pro přípojku a novou UV - dle pol. č. 113107023</t>
  </si>
  <si>
    <t>113107181</t>
  </si>
  <si>
    <t>Odstranění podkladu pl přes 50 do 200 m2 živičných tl 50 mm</t>
  </si>
  <si>
    <t>-41989946</t>
  </si>
  <si>
    <t xml:space="preserve">55,5+55   "vysazené chodníkové plochy</t>
  </si>
  <si>
    <t>113107182</t>
  </si>
  <si>
    <t>Odstranění podkladu pl přes 50 do 200 m2 živičných tl 100 mm</t>
  </si>
  <si>
    <t>997933974</t>
  </si>
  <si>
    <t>Poznámka k položce:_x000d_
Odstranění krytu kolem IS a obrub, dočištění po odfrézování. včetně naložení na dopravní prostředek</t>
  </si>
  <si>
    <t xml:space="preserve">1*3   "dočištění kolem šachet - odhad plochy x počet šachet</t>
  </si>
  <si>
    <t xml:space="preserve">1*6   "dočištění kolem vpustí - odhad plochy x počet vpusti</t>
  </si>
  <si>
    <t xml:space="preserve">(217+39+64+3)*0,2   "dočištění kolem obrub - délka obrub x šířka</t>
  </si>
  <si>
    <t>113154363</t>
  </si>
  <si>
    <t>Frézování živičného krytu tl 50 mm pruh š 2 m pl do 10000 m2 s překážkami v trase</t>
  </si>
  <si>
    <t>-1060938829</t>
  </si>
  <si>
    <t>Poznámka k položce:_x000d_
odfrézování dalších 50 mm živičného krytu vozovky na základě vizuální prohlídky po odfrézování první vrstvy - cca 30% z celkové plochy, vyfrézovaný materiál (který nebude použit zpětně na stavbě) odkoupí zhotovitel včetně odvozu</t>
  </si>
  <si>
    <t xml:space="preserve">1330,0*0,3    "celková plocha vozovky dle pol. 113154364 x 30%</t>
  </si>
  <si>
    <t>113154364</t>
  </si>
  <si>
    <t>Frézování živičného krytu tl 100 mm pruh š 2 m pl do 10000 m2 s překážkami v trase</t>
  </si>
  <si>
    <t>189936047</t>
  </si>
  <si>
    <t>Poznámka k položce:_x000d_
Vyfrézovaný materiál (který nebude použit zpětně na stavbě) odkoupí zhotovitel včetně odvozu</t>
  </si>
  <si>
    <t xml:space="preserve">1330    "plocha dle situace (nová vozovka)</t>
  </si>
  <si>
    <t>113201112</t>
  </si>
  <si>
    <t>Vytrhání obrub silničních ležatých</t>
  </si>
  <si>
    <t>m</t>
  </si>
  <si>
    <t>-1707535240</t>
  </si>
  <si>
    <t>Poznámka k položce:_x000d_
Výšková úprava obrubníků, vytrhané obrubníky zůstanou ponechány v místě stavby pro zpětné osazení, poškozené obruby budou uloženy na skládku, vytrhání včetně naložení na dopravní prostředek</t>
  </si>
  <si>
    <t xml:space="preserve">39   "kamenná obruba</t>
  </si>
  <si>
    <t xml:space="preserve">3     "betonová obruba</t>
  </si>
  <si>
    <t>113202111</t>
  </si>
  <si>
    <t>Vytrhání obrub krajníků obrubníků stojatých</t>
  </si>
  <si>
    <t>-2141101720</t>
  </si>
  <si>
    <t xml:space="preserve">Poznámka k položce:_x000d_
Výšková úprava obrubníků, vytrhané obrubníky zůstanou ponechány v místě stavby pro zpětné osazení, poškozené obruby budou uloženy na skládku, vytrhání včetně naložení na dopravní prostředek_x000d_
</t>
  </si>
  <si>
    <t xml:space="preserve">217   "kamenná obruba</t>
  </si>
  <si>
    <t xml:space="preserve">64     "betonová obruba</t>
  </si>
  <si>
    <t>131151203</t>
  </si>
  <si>
    <t>Hloubení jam zapažených v hornině třídy těžitelnosti I, skupiny 1 a 2 objem do 100 m3 strojně</t>
  </si>
  <si>
    <t>m3</t>
  </si>
  <si>
    <t>-904133962</t>
  </si>
  <si>
    <t>Poznámka k položce:_x000d_
Vykopání jámy pro novou uliční vpust (přesun UV) a přípojku</t>
  </si>
  <si>
    <t xml:space="preserve">7*1*2   "délka přípojky x šířka x hloubka - dle situace</t>
  </si>
  <si>
    <t xml:space="preserve">1*1*2   "UV - délka x šířka x hloubka</t>
  </si>
  <si>
    <t>162751117</t>
  </si>
  <si>
    <t>Vodorovné přemístění do 10000 m výkopku/sypaniny z horniny třídy těžitelnosti I, skupiny 1 až 3</t>
  </si>
  <si>
    <t>1551884547</t>
  </si>
  <si>
    <t>Poznámka k položce:_x000d_
Odvoz přebytečné zeminy</t>
  </si>
  <si>
    <t xml:space="preserve">7*1*2   "délka přípojky x šířka x hloubka - dle pol. č. 131151203</t>
  </si>
  <si>
    <t>162751119</t>
  </si>
  <si>
    <t>Příplatek k vodorovnému přemístění výkopku/sypaniny z horniny třídy těžitelnosti I, skupiny 1 až 3 ZKD 1000 m přes 10000 m</t>
  </si>
  <si>
    <t>2061934621</t>
  </si>
  <si>
    <t>Poznámka k položce:_x000d_
Odvozná vzdálenost 20 km - dle pol. č. 162751117 x koef. 10</t>
  </si>
  <si>
    <t>14*10 'Přepočtené koeficientem množství</t>
  </si>
  <si>
    <t>171152111</t>
  </si>
  <si>
    <t>Uložení sypaniny z hornin nesoudržných a sypkých do násypů zhutněných v aktivní zóně silnic a dálnic</t>
  </si>
  <si>
    <t>-1277419654</t>
  </si>
  <si>
    <t>Poznámka k položce:_x000d_
Obnova aktivní zóny po osazení přípojky</t>
  </si>
  <si>
    <t xml:space="preserve">7*1*0,5   "délka x šířka x hloubka (dle pol. č. 175102101)</t>
  </si>
  <si>
    <t>171201201</t>
  </si>
  <si>
    <t>Uložení sypaniny na skládky</t>
  </si>
  <si>
    <t>-894467672</t>
  </si>
  <si>
    <t>Poznámka k položce:_x000d_
dle pol. č. 162751117</t>
  </si>
  <si>
    <t>171201221</t>
  </si>
  <si>
    <t>Poplatek za uložení na skládce (skládkovné) zeminy a kamení kód odpadu 17 05 04</t>
  </si>
  <si>
    <t>t</t>
  </si>
  <si>
    <t>1849927051</t>
  </si>
  <si>
    <t>Poznámka k položce:_x000d_
dle pol. č. 162751117 x koef. přepočtu na tuny 2,0</t>
  </si>
  <si>
    <t>14*2 'Přepočtené koeficientem množství</t>
  </si>
  <si>
    <t>174102101</t>
  </si>
  <si>
    <t>Zásyp jam, šachet a rýh do 30 m3 sypaninou se zhutněním při překopech inženýrských sítí</t>
  </si>
  <si>
    <t>815405182</t>
  </si>
  <si>
    <t>Poznámka k položce:_x000d_
Přesun UV - zásyp jámy po staré UV, dle pol. č. 131151203</t>
  </si>
  <si>
    <t>175102101</t>
  </si>
  <si>
    <t>Obsypání potrubí při překopech inž sítí ručně objem do 10 m3 z hor tř. 1 až 4</t>
  </si>
  <si>
    <t>-678076452</t>
  </si>
  <si>
    <t>Poznámka k položce:_x000d_
Obsyp přípojky</t>
  </si>
  <si>
    <t xml:space="preserve">7*1*1,1   "délka x šířka x hloubka</t>
  </si>
  <si>
    <t>M</t>
  </si>
  <si>
    <t>58331200</t>
  </si>
  <si>
    <t>štěrkopísek netříděný zásypový</t>
  </si>
  <si>
    <t>144591731</t>
  </si>
  <si>
    <t>7,7*2 'Přepočtené koeficientem množství</t>
  </si>
  <si>
    <t>181951112</t>
  </si>
  <si>
    <t>Úprava pláně v hornině třídy těžitelnosti I, skupiny 1 až 3 se zhutněním</t>
  </si>
  <si>
    <t>1418404594</t>
  </si>
  <si>
    <t>Poznámka k položce:_x000d_
Přípojka UV</t>
  </si>
  <si>
    <t xml:space="preserve">7*1   "délka x šířka </t>
  </si>
  <si>
    <t>Komunikace pozemní</t>
  </si>
  <si>
    <t>564231111</t>
  </si>
  <si>
    <t>Podklad nebo podsyp ze štěrkopísku ŠP tl 100 mm</t>
  </si>
  <si>
    <t>381817355</t>
  </si>
  <si>
    <t>Poznámka k položce:_x000d_
Podklad pod přípojku</t>
  </si>
  <si>
    <t xml:space="preserve">7*1   "délka dle pol. č. 871310320 x šířka</t>
  </si>
  <si>
    <t>564861111</t>
  </si>
  <si>
    <t>Podklad ze štěrkodrtě ŠD tl 200 mm</t>
  </si>
  <si>
    <t>36702098</t>
  </si>
  <si>
    <t>Poznámka k položce:_x000d_
Dočasný zásyp z recyklátu (vysazená chodníková plocha)</t>
  </si>
  <si>
    <t xml:space="preserve">55+55,5   "vysazené chodníkové plochy - dle situace</t>
  </si>
  <si>
    <t>564911411</t>
  </si>
  <si>
    <t>Podklad z asfaltového recyklátu tl 50 mm</t>
  </si>
  <si>
    <t>-1603229212</t>
  </si>
  <si>
    <t>Poznámka k položce:_x000d_
Dočasný zásyp z recyklátu (za obrubou a vysazená chodníková plocha), bude použit materiál odfrézovaný ze stavby</t>
  </si>
  <si>
    <t xml:space="preserve">(217+39+64+3)*0,5   "délka obrub x šířka</t>
  </si>
  <si>
    <t>22</t>
  </si>
  <si>
    <t>565135121</t>
  </si>
  <si>
    <t>Asfaltový beton vrstva podkladní ACP 16 (obalované kamenivo OKS) tl 50 mm š přes 3 m</t>
  </si>
  <si>
    <t>-551866496</t>
  </si>
  <si>
    <t>Poznámka k položce:_x000d_
doplnění podkladní vrstvy ACP 16+ dle pol. 113154363</t>
  </si>
  <si>
    <t>23</t>
  </si>
  <si>
    <t>566901134</t>
  </si>
  <si>
    <t>Vyspravení podkladu po překopech ing sítí plochy do 15 m2 štěrkodrtí tl. 250 mm</t>
  </si>
  <si>
    <t>-1132263445</t>
  </si>
  <si>
    <t>Poznámka k položce:_x000d_
Přípojka UV, dle pol. č. 566901161</t>
  </si>
  <si>
    <t>24</t>
  </si>
  <si>
    <t>566901161</t>
  </si>
  <si>
    <t>Vyspravení podkladu po překopech ing sítí plochy do 15 m2 obalovaným kamenivem ACP (OK) tl. 100 mm</t>
  </si>
  <si>
    <t>1680023574</t>
  </si>
  <si>
    <t xml:space="preserve">7*1  "délka x šířka</t>
  </si>
  <si>
    <t>25</t>
  </si>
  <si>
    <t>572531131</t>
  </si>
  <si>
    <t>Oprava trhlin asfaltovou sanační hmotou š do 40 mm</t>
  </si>
  <si>
    <t>2019259261</t>
  </si>
  <si>
    <t>Poznámka k položce:_x000d_
Ošetření případných trhlin po odfrézování, odhad 50% plochy á 1m/m2</t>
  </si>
  <si>
    <t>1330*0,5 'Přepočtené koeficientem množství</t>
  </si>
  <si>
    <t>26</t>
  </si>
  <si>
    <t>573231106</t>
  </si>
  <si>
    <t>Postřik živičný spojovací ze silniční emulze v množství 0,30 kg/m2</t>
  </si>
  <si>
    <t>-1110637873</t>
  </si>
  <si>
    <t>Poznámka k položce:_x000d_
nad vrstvou ACL, dle pol. č. 577134121</t>
  </si>
  <si>
    <t>27</t>
  </si>
  <si>
    <t>573231109</t>
  </si>
  <si>
    <t>Postřik živičný spojovací ze silniční emulze v množství 0,60 kg/m2</t>
  </si>
  <si>
    <t>-1233674856</t>
  </si>
  <si>
    <t>Poznámka k položce:_x000d_
pod vrstvou ACL, dle pol. č. 577134121</t>
  </si>
  <si>
    <t>28</t>
  </si>
  <si>
    <t>577134121</t>
  </si>
  <si>
    <t>Asfaltový beton vrstva obrusná ACO 11 (ABS) tř. I tl 40 mm š přes 3 m z nemodifikovaného asfaltu</t>
  </si>
  <si>
    <t>-206672435</t>
  </si>
  <si>
    <t>Poznámka k položce:_x000d_
ACO 11+ tl. 40 mm, plocha dle pol. č. 113154364</t>
  </si>
  <si>
    <t>29</t>
  </si>
  <si>
    <t>577155122</t>
  </si>
  <si>
    <t>Asfaltový beton vrstva ložní ACL 16 (ABH) tl 60 mm š přes 3 m z nemodifikovaného asfaltu</t>
  </si>
  <si>
    <t>1226263393</t>
  </si>
  <si>
    <t>Poznámka k položce:_x000d_
dle pol. č. 577134121</t>
  </si>
  <si>
    <t>Trubní vedení</t>
  </si>
  <si>
    <t>30</t>
  </si>
  <si>
    <t>871310320</t>
  </si>
  <si>
    <t xml:space="preserve">Montáž kanalizačního potrubí hladkého plnostěnného SN 12  z polypropylenu DN 150</t>
  </si>
  <si>
    <t>-1432881770</t>
  </si>
  <si>
    <t>Poznámka k položce:_x000d_
Montáž přípojky UV včetně spojovacích materiálů, dle situace</t>
  </si>
  <si>
    <t>31</t>
  </si>
  <si>
    <t>28617025</t>
  </si>
  <si>
    <t>trubka kanalizační PP plnostěnná třívrstvá DN 150x1000mm SN12</t>
  </si>
  <si>
    <t>-205173201</t>
  </si>
  <si>
    <t>32</t>
  </si>
  <si>
    <t>28617031</t>
  </si>
  <si>
    <t>trubka kanalizační PP plnostěnná třívrstvá DN 150x3000mm SN12</t>
  </si>
  <si>
    <t>-6447064</t>
  </si>
  <si>
    <t>33</t>
  </si>
  <si>
    <t>895940000R</t>
  </si>
  <si>
    <t>Vybourání vpusti kanalizační uliční z betonových dílců</t>
  </si>
  <si>
    <t>kpl</t>
  </si>
  <si>
    <t>-563878869</t>
  </si>
  <si>
    <t>34</t>
  </si>
  <si>
    <t>895941111</t>
  </si>
  <si>
    <t>Zřízení vpusti kanalizační uliční z betonových dílců typ UV-50 normální</t>
  </si>
  <si>
    <t>335027875</t>
  </si>
  <si>
    <t xml:space="preserve">Poznámka k položce:_x000d_
Kompetní provedení nové vpusti (přesun UV) včetně zásypu, veškeré manipulace a navrtávky _x000d_
</t>
  </si>
  <si>
    <t>35</t>
  </si>
  <si>
    <t>59223825</t>
  </si>
  <si>
    <t>vpusť uliční skruž betonová /skruž/ 290x500x50mm</t>
  </si>
  <si>
    <t>326336570</t>
  </si>
  <si>
    <t>Poznámka k položce:_x000d_
dle pol. č. 895941111</t>
  </si>
  <si>
    <t>36</t>
  </si>
  <si>
    <t>59223824</t>
  </si>
  <si>
    <t>vpusť uliční skruž betonová 590x500x50mm s výtokem</t>
  </si>
  <si>
    <t>421248343</t>
  </si>
  <si>
    <t>37</t>
  </si>
  <si>
    <t>59223821</t>
  </si>
  <si>
    <t>vpusť uliční prstenec betonový 180x660x100mm</t>
  </si>
  <si>
    <t>532286099</t>
  </si>
  <si>
    <t>38</t>
  </si>
  <si>
    <t>59223823</t>
  </si>
  <si>
    <t>vpusť uliční dno betonové 626x495x50mm</t>
  </si>
  <si>
    <t>-446605580</t>
  </si>
  <si>
    <t>39</t>
  </si>
  <si>
    <t>899204112</t>
  </si>
  <si>
    <t>Osazení mříží litinových včetně rámů a košů na bahno pro třídu zatížení D400, E600</t>
  </si>
  <si>
    <t>1491869570</t>
  </si>
  <si>
    <t>40</t>
  </si>
  <si>
    <t>28661938</t>
  </si>
  <si>
    <t>mříž litinová</t>
  </si>
  <si>
    <t>-1769083383</t>
  </si>
  <si>
    <t>41</t>
  </si>
  <si>
    <t>55241001</t>
  </si>
  <si>
    <t>koš kalový pro silniční vpusť</t>
  </si>
  <si>
    <t>287947996</t>
  </si>
  <si>
    <t>42</t>
  </si>
  <si>
    <t>899231111</t>
  </si>
  <si>
    <t>Výšková úprava uličního vstupu nebo vpusti do 200 mm zvýšením mříže</t>
  </si>
  <si>
    <t>823845902</t>
  </si>
  <si>
    <t>Poznámka k položce:_x000d_
dle situace</t>
  </si>
  <si>
    <t>43</t>
  </si>
  <si>
    <t>899331111</t>
  </si>
  <si>
    <t>Výšková úprava uličního vstupu nebo vpusti do 200 mm zvýšením poklopu</t>
  </si>
  <si>
    <t>1646375498</t>
  </si>
  <si>
    <t>Ostatní konstrukce a práce, bourání</t>
  </si>
  <si>
    <t>44</t>
  </si>
  <si>
    <t>914111111</t>
  </si>
  <si>
    <t>Montáž svislé dopravní značky do velikosti 1 m2 objímkami na sloupek nebo konzolu</t>
  </si>
  <si>
    <t>2007526617</t>
  </si>
  <si>
    <t>Poznámka k položce:_x000d_
Montáž nových dopr. značek IP6, kompletní provedení</t>
  </si>
  <si>
    <t>45</t>
  </si>
  <si>
    <t>404442310R</t>
  </si>
  <si>
    <t>značka svislá reflexní AL- NK 500 x 500 mm</t>
  </si>
  <si>
    <t>-1393798855</t>
  </si>
  <si>
    <t>46</t>
  </si>
  <si>
    <t>914511112</t>
  </si>
  <si>
    <t>Montáž sloupku dopravních značek délky do 3,5 m s betonovým základem a patkou</t>
  </si>
  <si>
    <t>782161580</t>
  </si>
  <si>
    <t>47</t>
  </si>
  <si>
    <t>40445225</t>
  </si>
  <si>
    <t>sloupek pro dopravní značku Zn D 60mm v 3,5m</t>
  </si>
  <si>
    <t>-1840037810</t>
  </si>
  <si>
    <t>48</t>
  </si>
  <si>
    <t>40445253</t>
  </si>
  <si>
    <t>víčko plastové na sloupek D 60mm</t>
  </si>
  <si>
    <t>-1887152403</t>
  </si>
  <si>
    <t>49</t>
  </si>
  <si>
    <t>40445256</t>
  </si>
  <si>
    <t>svorka upínací na sloupek dopravní značky D 60mm</t>
  </si>
  <si>
    <t>30553264</t>
  </si>
  <si>
    <t>50</t>
  </si>
  <si>
    <t>40445240</t>
  </si>
  <si>
    <t>patka pro sloupek Al D 60mm</t>
  </si>
  <si>
    <t>-1179753309</t>
  </si>
  <si>
    <t>51</t>
  </si>
  <si>
    <t>915111112</t>
  </si>
  <si>
    <t>Vodorovné dopravní značení šířky 125 mm retroreflexní bílou barvou dělící čáry souvislé</t>
  </si>
  <si>
    <t>391132189</t>
  </si>
  <si>
    <t>Poznámka k položce:_x000d_
I. fáze VDZ, délka dle situace</t>
  </si>
  <si>
    <t xml:space="preserve">24+24+31+56+10+16   "V1a (0,125) - plocha dle situace</t>
  </si>
  <si>
    <t>52</t>
  </si>
  <si>
    <t>915111116</t>
  </si>
  <si>
    <t>Vodorovné dopravní značení šířky 125 mm retroreflexní žlutou barvou dělící čáry souvislé</t>
  </si>
  <si>
    <t>-111516903</t>
  </si>
  <si>
    <t>Poznámka k položce:_x000d_
I. fáze VDZ,délka dle situace</t>
  </si>
  <si>
    <t xml:space="preserve">17+17     "V12a (0,125) - plocha dle situace</t>
  </si>
  <si>
    <t>53</t>
  </si>
  <si>
    <t>915111122</t>
  </si>
  <si>
    <t>Vodorovné dopravní značení šířky 125 mm retroreflexní bílou barvou dělící čáry přerušované</t>
  </si>
  <si>
    <t>222496986</t>
  </si>
  <si>
    <t xml:space="preserve">11    "V1b (0,5/0,5/0,125) - plocha dle situace</t>
  </si>
  <si>
    <t>54</t>
  </si>
  <si>
    <t>915121112</t>
  </si>
  <si>
    <t>Vodorovné dopravní značení šířky 250 mm retroreflexní bílou barvou vodící čáry</t>
  </si>
  <si>
    <t>-1324320345</t>
  </si>
  <si>
    <t xml:space="preserve">(5+7+10+30+19+16)+(16+11+57+55)    "V4 (0,25) - dle situace</t>
  </si>
  <si>
    <t xml:space="preserve">(18+19+40)*0,5    "V10d (0,5/0,5/0,25) - dle situace x kadence čáry 0,5</t>
  </si>
  <si>
    <t>55</t>
  </si>
  <si>
    <t>915131112</t>
  </si>
  <si>
    <t>Vodorovné dopravní značení retroreflexní bílou barvou přechody pro chodce, šipky nebo symboly</t>
  </si>
  <si>
    <t>-1761814797</t>
  </si>
  <si>
    <t>Poznámka k položce:_x000d_
I. fáze VDZ, plocha dle situace</t>
  </si>
  <si>
    <t xml:space="preserve">3,5    "V13a - plocha dle situace</t>
  </si>
  <si>
    <t xml:space="preserve">7*0,5*4   "V7 š. 4 m - počet pruhů x šířka x délka</t>
  </si>
  <si>
    <t xml:space="preserve">7*0,5*3   "V7 š. 3 m - počet pruhů x šířka x délka</t>
  </si>
  <si>
    <t>56</t>
  </si>
  <si>
    <t>915211112</t>
  </si>
  <si>
    <t>Vodorovné dopravní značení retroreflexním bílým plastem dělící čáry souvislé šířky 125 mm</t>
  </si>
  <si>
    <t>-580650977</t>
  </si>
  <si>
    <t>Poznámka k položce:_x000d_
II. fáze VDZ, plocha dle pol. č. 915111112</t>
  </si>
  <si>
    <t>57</t>
  </si>
  <si>
    <t>915211116</t>
  </si>
  <si>
    <t>Vodorovné dopravní značení retroreflexním žlutým plastem dělící čáry souvislé šířky 125 mm</t>
  </si>
  <si>
    <t>-1736264854</t>
  </si>
  <si>
    <t>Poznámka k položce:_x000d_
II. fáze VDZ, plocha dle pol. č. 915111116</t>
  </si>
  <si>
    <t>58</t>
  </si>
  <si>
    <t>915211122</t>
  </si>
  <si>
    <t>Vodorovné dopravní značení retroreflexním bílým plastem dělící čáry přerušované šířky 125 mm</t>
  </si>
  <si>
    <t>-1564922581</t>
  </si>
  <si>
    <t>Poznámka k položce:_x000d_
II. fáze VDZ, plocha dle pol. č. 915111122</t>
  </si>
  <si>
    <t>59</t>
  </si>
  <si>
    <t>915221112</t>
  </si>
  <si>
    <t>Vodorovné dopravní značení bílým plastem vodící čáry šířky 250 mm retroreflexní</t>
  </si>
  <si>
    <t>-1575550546</t>
  </si>
  <si>
    <t>Poznámka k položce:_x000d_
II. fáze VDZ, dle pol. č. 915121112</t>
  </si>
  <si>
    <t>60</t>
  </si>
  <si>
    <t>915231112</t>
  </si>
  <si>
    <t>Vodorovné dopravní značení retroreflexním bílým plastem přechody pro chodce, šipky nebo symboly</t>
  </si>
  <si>
    <t>947226974</t>
  </si>
  <si>
    <t>Poznámka k položce:_x000d_
II. fáze VDZ, dle pol. č. 915131112</t>
  </si>
  <si>
    <t>61</t>
  </si>
  <si>
    <t>915611111</t>
  </si>
  <si>
    <t>Předznačení vodorovného liniového značení</t>
  </si>
  <si>
    <t>891983622</t>
  </si>
  <si>
    <t xml:space="preserve">161      "dle pol. č. 915111112</t>
  </si>
  <si>
    <t xml:space="preserve">34        "dle pol. č. 915111116</t>
  </si>
  <si>
    <t xml:space="preserve">11        "dle pol. č. 915111122</t>
  </si>
  <si>
    <t xml:space="preserve">264,5   "dle pol. č. 915121112</t>
  </si>
  <si>
    <t>62</t>
  </si>
  <si>
    <t>915621111</t>
  </si>
  <si>
    <t>Předznačení vodorovného plošného značení</t>
  </si>
  <si>
    <t>-1330379844</t>
  </si>
  <si>
    <t>Poznámka k položce:_x000d_
dle pol. č. 915131112</t>
  </si>
  <si>
    <t>63</t>
  </si>
  <si>
    <t>916131113</t>
  </si>
  <si>
    <t>Osazení silničního obrubníku betonového ležatého s boční opěrou do lože z betonu prostého</t>
  </si>
  <si>
    <t>-1387139103</t>
  </si>
  <si>
    <t>Poznámka k položce:_x000d_
Výšková úprava obrubníku - zpětné osazení do lože z betonu C 25/30-XF3n s boční opěrou</t>
  </si>
  <si>
    <t xml:space="preserve">3   "dle pol. č. 113201112</t>
  </si>
  <si>
    <t>64</t>
  </si>
  <si>
    <t>916131213</t>
  </si>
  <si>
    <t>Osazení silničního obrubníku betonového stojatého s boční opěrou do lože z betonu prostého</t>
  </si>
  <si>
    <t>-224286562</t>
  </si>
  <si>
    <t xml:space="preserve">64   "dle pol. č. 113202111</t>
  </si>
  <si>
    <t>65</t>
  </si>
  <si>
    <t>59217031</t>
  </si>
  <si>
    <t>obrubník betonový silniční 1000x150x250mm</t>
  </si>
  <si>
    <t>1281802655</t>
  </si>
  <si>
    <t>Poznámka k položce:_x000d_
Případné doplnění chybějících kusů nebo výměna poškozených</t>
  </si>
  <si>
    <t>66</t>
  </si>
  <si>
    <t>916241113</t>
  </si>
  <si>
    <t>Osazení obrubníku kamenného ležatého s boční opěrou do lože z betonu prostého</t>
  </si>
  <si>
    <t>2103871359</t>
  </si>
  <si>
    <t xml:space="preserve">39   "dle pol. č. 113201112</t>
  </si>
  <si>
    <t>67</t>
  </si>
  <si>
    <t>916241213</t>
  </si>
  <si>
    <t>Osazení obrubníku kamenného stojatého s boční opěrou do lože z betonu prostého</t>
  </si>
  <si>
    <t>-1298089473</t>
  </si>
  <si>
    <t xml:space="preserve">217   "dle pol. č. 113202111</t>
  </si>
  <si>
    <t>68</t>
  </si>
  <si>
    <t>58380003</t>
  </si>
  <si>
    <t>obrubník kamenný žulový přímý</t>
  </si>
  <si>
    <t>1686505054</t>
  </si>
  <si>
    <t>Poznámka k položce:_x000d_
Hmotnost: 150 kg/bm_x000d_
Případné doplnění chybějících kusů</t>
  </si>
  <si>
    <t>69</t>
  </si>
  <si>
    <t>919112233</t>
  </si>
  <si>
    <t>Řezání spár pro vytvoření komůrky š 20 mm hl 40 mm pro těsnící zálivku v živičném krytu</t>
  </si>
  <si>
    <t>1921654701</t>
  </si>
  <si>
    <t>Poznámka k položce:_x000d_
Proříznutí a následné zalití (pol. č. 919121132) spáry pro napojení nového stavu na stávající a pracovní spáry, dle situace</t>
  </si>
  <si>
    <t xml:space="preserve">350   "proříznutí podél obrub a spáry na ZÚ, KÚ a v křižovatce před frézováním</t>
  </si>
  <si>
    <t xml:space="preserve">350   "proříznutí podél obrub a napojení na stáv. stav</t>
  </si>
  <si>
    <t xml:space="preserve">156+2*9,5   "podélná a příčné pracovní spáry</t>
  </si>
  <si>
    <t>70</t>
  </si>
  <si>
    <t>919121132</t>
  </si>
  <si>
    <t>Těsnění spár zálivkou za studena pro komůrky š 20 mm hl 40 mm s těsnicím profilem</t>
  </si>
  <si>
    <t>707385084</t>
  </si>
  <si>
    <t xml:space="preserve">350   "proříznutí podél obrub a napojení na stáv. stav - dle pol. č. 919112233</t>
  </si>
  <si>
    <t xml:space="preserve">156+2*9,5   "podélná a příčné pracovní spáry - dle pol. č. 919112233</t>
  </si>
  <si>
    <t>71</t>
  </si>
  <si>
    <t>919731122</t>
  </si>
  <si>
    <t>Zarovnání styčné plochy podkladu nebo krytu živičného tl do 100 mm</t>
  </si>
  <si>
    <t>571862158</t>
  </si>
  <si>
    <t>Poznámka k položce:_x000d_
Zarovnání styčné plochy po odfrézování, dle situace</t>
  </si>
  <si>
    <t>72</t>
  </si>
  <si>
    <t>938909331</t>
  </si>
  <si>
    <t>Čištění vozovek metením ručně podkladu nebo krytu betonového nebo živičného</t>
  </si>
  <si>
    <t>1735176789</t>
  </si>
  <si>
    <t>Poznámka k položce:_x000d_
Očištění povrchu po odfrézování, dle pol. č. 113154364</t>
  </si>
  <si>
    <t>73</t>
  </si>
  <si>
    <t>966006132</t>
  </si>
  <si>
    <t>Odstranění značek dopravních nebo orientačních se sloupky s betonovými patkami</t>
  </si>
  <si>
    <t>-292839654</t>
  </si>
  <si>
    <t>Poznámka k položce:_x000d_
Odstranění značek IP6, včetně naložení na dopr. prostředek a veškerou manipulací</t>
  </si>
  <si>
    <t>74</t>
  </si>
  <si>
    <t>966006211</t>
  </si>
  <si>
    <t>Odstranění svislých dopravních značek ze sloupů, sloupků nebo konzol</t>
  </si>
  <si>
    <t>-1980218272</t>
  </si>
  <si>
    <t>Poznámka k položce:_x000d_
Odstranění značek IP6 ze sloupků, včetně naložení na dopr. prostředek a veškerou manipulací</t>
  </si>
  <si>
    <t>75</t>
  </si>
  <si>
    <t>979024443</t>
  </si>
  <si>
    <t>Očištění vybouraných obrubníků a krajníků silničních</t>
  </si>
  <si>
    <t>231143208</t>
  </si>
  <si>
    <t xml:space="preserve">42      "dle pol. č. 113201112</t>
  </si>
  <si>
    <t xml:space="preserve">281    "dle pol. č. 113202111</t>
  </si>
  <si>
    <t>997</t>
  </si>
  <si>
    <t>Přesun sutě</t>
  </si>
  <si>
    <t>76</t>
  </si>
  <si>
    <t>997221551</t>
  </si>
  <si>
    <t>Vodorovná doprava suti ze sypkých materiálů do 1 km</t>
  </si>
  <si>
    <t>297020240</t>
  </si>
  <si>
    <t>Poznámka k položce:_x000d_
Včetně složení z dopr. prostředku a uložení na skládku</t>
  </si>
  <si>
    <t xml:space="preserve">3,2    "drcené kamenivo - hmotnost suti dle pol. 113107023</t>
  </si>
  <si>
    <t xml:space="preserve">0,784    "živice po překopech - hmotnost suti dle pol. 113107041</t>
  </si>
  <si>
    <t xml:space="preserve">10,829    "živice z chodníků - hmotnost suti dle pol. 113107181</t>
  </si>
  <si>
    <t xml:space="preserve">13,322   "živice kolem obrub - hmotnost suti dle pol. 113107182</t>
  </si>
  <si>
    <t xml:space="preserve">1330*0,02   "zametená živice po odfrézování - hmotnost suti dle pol. 938909331</t>
  </si>
  <si>
    <t>77</t>
  </si>
  <si>
    <t>997221559</t>
  </si>
  <si>
    <t>Příplatek ZKD 1 km u vodorovné dopravy suti ze sypkých materiálů</t>
  </si>
  <si>
    <t>754145023</t>
  </si>
  <si>
    <t>Poznámka k položce:_x000d_
Odvoz do 20 km - dle pol. č. 997221551 x koef. 19</t>
  </si>
  <si>
    <t>54,735*19 'Přepočtené koeficientem množství</t>
  </si>
  <si>
    <t>78</t>
  </si>
  <si>
    <t>997221561</t>
  </si>
  <si>
    <t>Vodorovná doprava suti z kusových materiálů do 1 km</t>
  </si>
  <si>
    <t>574738469</t>
  </si>
  <si>
    <t xml:space="preserve">Poznámka k položce:_x000d_
Odvoz a uložení betonových obrubníků pro další použití  na meziskládku a poškozených betonových obrubníků na skládku</t>
  </si>
  <si>
    <t>"na meziskládku</t>
  </si>
  <si>
    <t xml:space="preserve">(42-15)*0,29   "silniční obrubníky - jednotková hmotnost suti dle pol. 113201112</t>
  </si>
  <si>
    <t xml:space="preserve">(281-10)*0,205    "sil. obrubníky - jednotková hmotnost suti dle pol. 113202111</t>
  </si>
  <si>
    <t>Mezisoučet</t>
  </si>
  <si>
    <t>"na skládku</t>
  </si>
  <si>
    <t xml:space="preserve">10*0,205   "počet dle pol. č. 916131213 a 592174650 x koef. přepočtu na tuny</t>
  </si>
  <si>
    <t xml:space="preserve">15*0,29   "počet dle pol. č. 916241213 a 58380003 x koef. přepočtu na tuny</t>
  </si>
  <si>
    <t>79</t>
  </si>
  <si>
    <t>997221569</t>
  </si>
  <si>
    <t>Příplatek ZKD 1 km u vodorovné dopravy suti z kusových materiálů</t>
  </si>
  <si>
    <t>-501950270</t>
  </si>
  <si>
    <t>Poznámka k položce:_x000d_
Odvoz do 20 km - dle pol. č. 997221561 x koef. 19</t>
  </si>
  <si>
    <t>6,4*19 'Přepočtené koeficientem množství</t>
  </si>
  <si>
    <t>80</t>
  </si>
  <si>
    <t>997221571</t>
  </si>
  <si>
    <t>Vodorovná doprava vybouraných hmot do 1 km</t>
  </si>
  <si>
    <t>-1314896410</t>
  </si>
  <si>
    <t>Poznámka k položce:_x000d_
Odvoz odstraněných značek IP6, složení a uložení na předepsané místo, dle pol. č. 997221571 x koef. 0,082</t>
  </si>
  <si>
    <t xml:space="preserve">4*0,082   "sloupky DZ s bet. patkami 4 ks dle pol. 966006132</t>
  </si>
  <si>
    <t xml:space="preserve">4*0,004    "značky ocel dle pol. 966006211</t>
  </si>
  <si>
    <t>81</t>
  </si>
  <si>
    <t>997221579</t>
  </si>
  <si>
    <t>Příplatek ZKD 1 km u vodorovné dopravy vybouraných hmot</t>
  </si>
  <si>
    <t>-661145588</t>
  </si>
  <si>
    <t>Poznámka k položce:_x000d_
Odvoz do 20 km - dle pol. č. 997221571 x koef. 19</t>
  </si>
  <si>
    <t>0,344*19 'Přepočtené koeficientem množství</t>
  </si>
  <si>
    <t>82</t>
  </si>
  <si>
    <t>997221615</t>
  </si>
  <si>
    <t>Poplatek za uložení na skládce (skládkovné) stavebního odpadu betonového kód odpadu 17 01 01</t>
  </si>
  <si>
    <t>-1345556926</t>
  </si>
  <si>
    <t>Poznámka k položce:_x000d_
Poplatek za uložení betonových obrubníků na skládku, dle pol. č. 997221561</t>
  </si>
  <si>
    <t xml:space="preserve">4,35+2,050    "bet. a žul. obrubníky dle pol. 997221561</t>
  </si>
  <si>
    <t>83</t>
  </si>
  <si>
    <t>997221645</t>
  </si>
  <si>
    <t>Poplatek za uložení na skládce (skládkovné) odpadu asfaltového bez dehtu kód odpadu 17 03 02</t>
  </si>
  <si>
    <t>1365866853</t>
  </si>
  <si>
    <t>84</t>
  </si>
  <si>
    <t>997221655</t>
  </si>
  <si>
    <t>-484588864</t>
  </si>
  <si>
    <t>998</t>
  </si>
  <si>
    <t>Přesun hmot</t>
  </si>
  <si>
    <t>85</t>
  </si>
  <si>
    <t>998225111</t>
  </si>
  <si>
    <t>Přesun hmot pro pozemní komunikace s krytem z kamene, monolitickým betonovým nebo živičným</t>
  </si>
  <si>
    <t>-1564137585</t>
  </si>
  <si>
    <t>SO 201 - SO 201 - Most ev.č. 272-011 přes Jizeru v Benátkách nad Jizerou</t>
  </si>
  <si>
    <t>2141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</si>
  <si>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</si>
  <si>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</si>
  <si>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</si>
  <si>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</si>
  <si>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</si>
  <si>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</si>
  <si>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</si>
  <si>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</si>
  <si>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21-M - Elektromontáže</t>
  </si>
  <si>
    <t xml:space="preserve">    23-M - Montáže potrubí</t>
  </si>
  <si>
    <t>111251101</t>
  </si>
  <si>
    <t>Odstranění křovin a stromů průměru kmene do 100 mm i s kořeny sklonu terénu do 1:5 z celkové plochy do 100 m2 strojně</t>
  </si>
  <si>
    <t>1347483536</t>
  </si>
  <si>
    <t>Poznámka k položce:_x000d_
vč. naložení na dopravní prostředek</t>
  </si>
  <si>
    <t>"odstranění náletových křovin podél křídel obou opěr - cca 25% z celkové plochy</t>
  </si>
  <si>
    <t xml:space="preserve">13*3*4*0,25   "cca dl. x cca š. x 4 křídla x 25% - dle půdorysu D2.2 - dig.odměřeno</t>
  </si>
  <si>
    <t>111251111</t>
  </si>
  <si>
    <t>Drcení ořezaných větví D do 100 mm s odvozem do 20 km</t>
  </si>
  <si>
    <t>-1678053070</t>
  </si>
  <si>
    <t>Poznámka k položce:_x000d_
štěpkování náletových křovin dle pol. 111251101 - předpoklad cca 0,125 m3 dřevní hmoty/1 m2, násobeno koef. 0,125_x000d_
podrcený materiál si zhotovitel ponechá nebo odprodá</t>
  </si>
  <si>
    <t>39*0,125 'Přepočtené koeficientem množství</t>
  </si>
  <si>
    <t>113107112</t>
  </si>
  <si>
    <t>Odstranění podkladu pl do 50 m2 z kameniva těženého tl 200 mm</t>
  </si>
  <si>
    <t>-691386184</t>
  </si>
  <si>
    <t>Poznámka k položce:_x000d_
odstranění podkladní vrstvy chodníků na předpolí - odměřeno dle výkr. D2.2, D2.8_x000d_
Práce musí být prováděny výhradně ručními metodami za použití ruční techniky vzhledem k přítomnosti inženýrských sítí pod chodníkem._x000d_
Při výkopech chodníkového souvrství musí být zajištěna ochrana inženýrských sítí dle pokynů jednotlivých správců sítí.</t>
  </si>
  <si>
    <t xml:space="preserve">8,0    "podklad stávajícího chodníku za O1 v místě budoucího revizního schodiště - dig. odměř. plocha</t>
  </si>
  <si>
    <t>113107113</t>
  </si>
  <si>
    <t>Odstranění podkladu pl do 50 m2 z kameniva těženého tl 300 mm</t>
  </si>
  <si>
    <t>869003725</t>
  </si>
  <si>
    <t xml:space="preserve">2,0*(14,01+9,7)*2    "za O1 - š. x dl.</t>
  </si>
  <si>
    <t xml:space="preserve">2,0*9,5*2    "za O2 - dtto</t>
  </si>
  <si>
    <t>113107132</t>
  </si>
  <si>
    <t>Odstranění podkladu pl do 50 m2 z betonu prostého tl 300 mm</t>
  </si>
  <si>
    <t>-1605569622</t>
  </si>
  <si>
    <t>Poznámka k položce:_x000d_
rozebrání části betonových dlažeb vč. bet. lože před opěrami mostu; tl. dlažby vč. bet. lože 250 mm_x000d_
odměřeno dle výkr. D2.8</t>
  </si>
  <si>
    <t xml:space="preserve">(1,9+0,7)*13,5    "odbourání dlažby pro nové revizní chodníky před opěrami O1, O2 - součet š. x dl.</t>
  </si>
  <si>
    <t xml:space="preserve">(5,1+3,6)*13,5*0,2    "rozebrání části poškozené dlažby před O1, O2 - cca 20% - součet dl. x š. x 20%</t>
  </si>
  <si>
    <t>113107163</t>
  </si>
  <si>
    <t>Odstranění podkladu pl přes 50 do 200 m2 z kameniva drceného tl 300 mm</t>
  </si>
  <si>
    <t>586038889</t>
  </si>
  <si>
    <t>Poznámka k položce:_x000d_
Bourání podkladních vrstev vozovky na předpolí za O2 - dle pol. 113107184_x000d_
Práce musí být prováděny výhradně ručními metodami za použití ruční techniky vzhledem k přítomnosti inženýrských sítí._x000d_
Při výkopech vozovkového souvrství musí být zajištěna ochrana inženýrských sítí dle pokynů jednotlivých správců sítí.</t>
  </si>
  <si>
    <t>113107184</t>
  </si>
  <si>
    <t>Odstranění podkladu pl přes 50 do 200 m2 živičných tl 200 mm</t>
  </si>
  <si>
    <t>796769734</t>
  </si>
  <si>
    <t>Poznámka k položce:_x000d_
bourání podkladních vrstev vozovky na předpolí za O2_x000d_
Práce musí být prováděny výhradně ručními metodami za použití ruční techniky vzhledem k přítomnosti inženýrských sítí._x000d_
Při výkopech vozovkového souvrství musí být zajištěna ochrana inženýrských sítí dle pokynů jednotlivých správců sítí.</t>
  </si>
  <si>
    <t xml:space="preserve">96,5    " za O2 - dig. odměř. z výkr. d2.2</t>
  </si>
  <si>
    <t>113107223</t>
  </si>
  <si>
    <t>Odstranění podkladu pl přes 200 m2 z kameniva drceného tl 300 mm</t>
  </si>
  <si>
    <t>-754022427</t>
  </si>
  <si>
    <t>Poznámka k položce:_x000d_
bourání podkladních vrstev vozovky na předpolí za O1 - dle pol. 113107244_x000d_
Práce budou muset být prováděny výhradně ručními metodami za použití ruční techniky vzhledem k přítomnosti inženýrských sítí._x000d_
Při výkopech vozovkového souvrství musí být zajištěna ochrana inženýrských sítí dle pokynů jednotlivých správců sítí.</t>
  </si>
  <si>
    <t>113107244</t>
  </si>
  <si>
    <t>Odstranění podkladu pl přes 200 m2 živičných tl 200 mm</t>
  </si>
  <si>
    <t>1549612837</t>
  </si>
  <si>
    <t>Poznámka k položce:_x000d_
bourání podkladních vrstev vozovky na předpolí za O1</t>
  </si>
  <si>
    <t xml:space="preserve">9,5*(14,01+9,7)    "za O1 - š. x dl. dle výkr. D2.2</t>
  </si>
  <si>
    <t>113154122</t>
  </si>
  <si>
    <t>Frézování živičného krytu tl 40 mm pruh š 1 m pl do 500 m2 bez překážek v trase</t>
  </si>
  <si>
    <t>-754065781</t>
  </si>
  <si>
    <t>Poznámka k položce:_x000d_
Odfrézování stávajícího živičného povrchu z chodníkového plechu - vyfrézovaný materiál (který nebude použit zpětně na stavbě) odkoupí zhotovitel včetně odvozu</t>
  </si>
  <si>
    <t xml:space="preserve">2,0*46,425*2    "š. x dl. dle výkr. D2.2</t>
  </si>
  <si>
    <t>113154124</t>
  </si>
  <si>
    <t>Frézování živičného krytu tl 100 mm pruh š 1 m pl do 500 m2 bez překážek v trase</t>
  </si>
  <si>
    <t>482639542</t>
  </si>
  <si>
    <t xml:space="preserve">9,5*46,425    "vozovka na mostě - š. x dl. dle výkr. D2.2</t>
  </si>
  <si>
    <t xml:space="preserve">9,5*(14,01+9,7)    "vozovka na předpolí za O1 - dtto</t>
  </si>
  <si>
    <t xml:space="preserve">96,5    "vozovka na předpolí za O2 - dig. odměř. z výkr. D2.2</t>
  </si>
  <si>
    <t xml:space="preserve">2,0*(14,01+9,7)*2    "chodníky na předpolí za O1 - dtto</t>
  </si>
  <si>
    <t xml:space="preserve">2,0*9,5*2    "chodníky na předpolí za O2 - dtto</t>
  </si>
  <si>
    <t xml:space="preserve">8,0    "stávající chodník za O1 v místě budoucího revizního schodiště - dig. odměř. plocha</t>
  </si>
  <si>
    <t>747412746</t>
  </si>
  <si>
    <t>Poznámka k položce:_x000d_
demontáž stávajících silničních obrubníků pro výškovou úpravu, vč. naložení na dopravní prostředek</t>
  </si>
  <si>
    <t xml:space="preserve">(14,01+9,7)*2    "chodníky na předpolí za O1 - dig. odměř. z výkr. D2.2</t>
  </si>
  <si>
    <t xml:space="preserve">9,5*2    "chodníky na předpolí za O2 - dtto</t>
  </si>
  <si>
    <t>121151105</t>
  </si>
  <si>
    <t>Sejmutí ornice plochy do 100 m2 tl vrstvy do 300 mm strojně</t>
  </si>
  <si>
    <t>1738816896</t>
  </si>
  <si>
    <t>Poznámka k položce:_x000d_
vč. uložení na hromady nebo mezideponii pro zpětné použití</t>
  </si>
  <si>
    <t>"sejmutí ornice podél křídel obou opěr v tl. 300 mm (dle TZ)</t>
  </si>
  <si>
    <t xml:space="preserve">13*3*4    "dl. x cca š. x 4 křídla - dle výkr. D2.8 - dig.odměřeno</t>
  </si>
  <si>
    <t>122151402</t>
  </si>
  <si>
    <t>Vykopávky v zemníku na suchu v hornině třídy těžitelnosti I, skupiny 1 a 2 objem do 50 m3 strojně</t>
  </si>
  <si>
    <t>-1899922414</t>
  </si>
  <si>
    <t>Poznámka k položce:_x000d_
vykopávka ornice z hromad nebo mezideponie pro zpětné ohumusování dle pol. 182351025</t>
  </si>
  <si>
    <t xml:space="preserve">156*0,3    "plocha x tl. </t>
  </si>
  <si>
    <t>122151403</t>
  </si>
  <si>
    <t>Vykopávky v zemníku na suchu v hornině třídy těžitelnosti I, skupiny 1 a 2 objem do 100 m3 strojně</t>
  </si>
  <si>
    <t>2010002390</t>
  </si>
  <si>
    <t>Poznámka k položce:_x000d_
natěžení zeminy pro násyp a zásyp dle pol. 122659001R</t>
  </si>
  <si>
    <t>122659001R</t>
  </si>
  <si>
    <t>Poplatek za zemník</t>
  </si>
  <si>
    <t>1313730547</t>
  </si>
  <si>
    <t>Poznámka k položce:_x000d_
velmi vhodná zemina pro násyp a zásyp dle ČSN 72 1002, vynásobeno koef. 2,0 (2,0 t/m3)</t>
  </si>
  <si>
    <t xml:space="preserve">74,17    "objem zeminy pro násyp boků křídel a zásyp za op. zídkou dle pol. 171151103 </t>
  </si>
  <si>
    <t xml:space="preserve">71,875    "objem zeminy pro zásyp za opěrou dle pol. 174101101</t>
  </si>
  <si>
    <t>146,045*2 'Přepočtené koeficientem množství</t>
  </si>
  <si>
    <t>122251403</t>
  </si>
  <si>
    <t>Vykopávky v zemníku na suchu v hornině třídy těžitelnosti I, skupiny 3 objem do 100 m3 strojně</t>
  </si>
  <si>
    <t>165054849</t>
  </si>
  <si>
    <t>Poznámka k položce:_x000d_
vykopávky z mezideponie</t>
  </si>
  <si>
    <t xml:space="preserve">60,231     "zemina pro zpětný zásyp základů opěr dle pol. 174101101a</t>
  </si>
  <si>
    <t>130901121</t>
  </si>
  <si>
    <t>Bourání kcí v hloubených vykopávkách ze zdiva z betonu prostého ručně</t>
  </si>
  <si>
    <t>975873027</t>
  </si>
  <si>
    <t>Poznámka k položce:_x000d_
vč. naložení suti na dopravní prostředek_x000d_
Práce na bourání budou muset být prováděny výhradně ručními metodami za použití ruční bourací techniky vzhledem k přítomnosti inženýrských sítí a horší přístupnosti do prostoru pod most._x000d_
Při bourání musí být zajištěna ochrana inženýrských sítí dle pokynů jednotlivých správců sítí._x000d_
odměřeno dle výkr. D2.8</t>
  </si>
  <si>
    <t xml:space="preserve">0,15*9,45*3,825*1,1    "podkl. beton pod přechod. deskou za O1 - předpokládaná tl. x š. x dl.</t>
  </si>
  <si>
    <t xml:space="preserve">0,15*10,0*3,825*1,1    "podkl. beton pod přechod. deskou za O2 - dtto</t>
  </si>
  <si>
    <t xml:space="preserve">0,2*0,65*1,0*4*1,1    "podkl. beton pod základy křídel - předpoklad - tl. x š. x dl. x počet</t>
  </si>
  <si>
    <t>130901123</t>
  </si>
  <si>
    <t>Bourání kcí v hloubených vykopávkách ze zdiva ze ŽB nebo předpjatého ručně</t>
  </si>
  <si>
    <t>-1371103053</t>
  </si>
  <si>
    <t xml:space="preserve">0,2*(9,45+10,0)*3,825*1,1    "přechodová deska za O1, O2 - tl. x součet š. x dl.</t>
  </si>
  <si>
    <t xml:space="preserve">1,1*13,5*2*1,1   "závěrné zídky O1, O2 - dig. plocha v podél.řezu x dl.opěr x 2 ks</t>
  </si>
  <si>
    <t xml:space="preserve">14,9*0,5*4*1,1    "křídla a boky úložných prahů O1, O2 - dig. plocha v podél.řezu x tl. dle TZ x 4 ks</t>
  </si>
  <si>
    <t xml:space="preserve">0,2*0,3*4,8*4*1,1    "římsy na křídlech (vnější přesah) - š. x tl. (odhad) x dl. x 4 ks</t>
  </si>
  <si>
    <t>131213101</t>
  </si>
  <si>
    <t>Hloubení jam v soudržných horninách třídy těžitelnosti I, skupiny 3 ručně</t>
  </si>
  <si>
    <t>-1793327164</t>
  </si>
  <si>
    <t>Poznámka k položce:_x000d_
vč. naložení na dopravní prostředek_x000d_
Práce budou muset být prováděny výhradně ručními metodami za použití ruční techniky vzhledem k přítomnosti inženýrských sítí._x000d_
Při výkopech musí být zajištěna ochrana inženýrských sítí dle pokynů jednotlivých správců sítí.</t>
  </si>
  <si>
    <t>"výkop za opěrami dle výkr. D2.8</t>
  </si>
  <si>
    <t xml:space="preserve">8,7*(14,7+1,7)*2*1,15    "za O1 a O2 - dig.odměř.plocha v podél.řezu x š. výkopu</t>
  </si>
  <si>
    <t xml:space="preserve">(1,7+0,4)*6,5*0,9*1,15    "pro opěrnou zídku za O1 - š. x dl. x hl. výkopu</t>
  </si>
  <si>
    <t xml:space="preserve">3,3*1,7*4*1,15    "boky opěr O1 a O1 - dig.odměř.plocha v podél.řezu x š. x 4 křídla</t>
  </si>
  <si>
    <t xml:space="preserve">-(12,847+16,367+32,780)   "odečet stávajících přechod. desek a křídel dle pol. 130901121 a část pol. 130901123 </t>
  </si>
  <si>
    <t>"výkop před opěrami dle výkr. D2.8</t>
  </si>
  <si>
    <t xml:space="preserve">0,5*(14,7+0,8)*1,15    "před O1</t>
  </si>
  <si>
    <t xml:space="preserve">0,4*(14,7+1,4)*1,15    "před O2</t>
  </si>
  <si>
    <t>151201201</t>
  </si>
  <si>
    <t>Zřízení zátažného pažení stěn výkopu hl do 4 m</t>
  </si>
  <si>
    <t>1370978552</t>
  </si>
  <si>
    <t xml:space="preserve">1,2*6,9   "pažení pro novou opěrnou zídku za O1</t>
  </si>
  <si>
    <t xml:space="preserve">1,2*4,5*2    "pažení pro ochranu sloupů VO za O2</t>
  </si>
  <si>
    <t>151201211</t>
  </si>
  <si>
    <t>Odstranění pažení stěn zátažného hl do 4 m</t>
  </si>
  <si>
    <t>-1721476243</t>
  </si>
  <si>
    <t>161151113</t>
  </si>
  <si>
    <t>Svislé přemístění výkopku z horniny třídy těžitelnosti II, skupiny 4 a 5 hl výkopu přes 4 do 8 m</t>
  </si>
  <si>
    <t>-936428259</t>
  </si>
  <si>
    <t>Poznámka k položce:_x000d_
sviské přemístění vybourané bet. a želbet. sutě z výkopů</t>
  </si>
  <si>
    <t xml:space="preserve">12,847    "bet. konstrukce ve výkopu dle pol. 130901121</t>
  </si>
  <si>
    <t xml:space="preserve">83,084    "želbet. konstrukce ve výkopu dle pol. 130901123</t>
  </si>
  <si>
    <t>162351103</t>
  </si>
  <si>
    <t>Vodorovné přemístění do 500 m výkopku/sypaniny z horniny třídy těžitelnosti I, skupiny 1 až 3</t>
  </si>
  <si>
    <t>571901319</t>
  </si>
  <si>
    <t>Poznámka k položce:_x000d_
vodorovné přemístění sejmuté ornice a zeminy pro zpětný zásyp na mezideponii a zpět - násobeno koef. 2"</t>
  </si>
  <si>
    <t xml:space="preserve">156,0*0,3    "sejmutá ornice dle pol. 121151105 - plocha x tl.</t>
  </si>
  <si>
    <t>107,031*2 'Přepočtené koeficientem množství</t>
  </si>
  <si>
    <t>798149406</t>
  </si>
  <si>
    <t>Poznámka k položce:_x000d_
odvoz přebytku zeminy a nánosů na skládku dle pol. 171251201</t>
  </si>
  <si>
    <t>1261226015</t>
  </si>
  <si>
    <t>Poznámka k položce:_x000d_
celk. vzdálenost skládky cca 20 km - množství přebytku dle pol. 162751117 x koef. 10</t>
  </si>
  <si>
    <t>262,192*10 'Přepočtené koeficientem množství</t>
  </si>
  <si>
    <t>162751137</t>
  </si>
  <si>
    <t>Vodorovné přemístění do 10000 m výkopku/sypaniny z horniny třídy těžitelnosti II, skupiny 4 a 5</t>
  </si>
  <si>
    <t>2082254981</t>
  </si>
  <si>
    <t>Poznámka k položce:_x000d_
bet. a želbet. konstrukce dle pol. 161151113 - odvoz na skládku</t>
  </si>
  <si>
    <t>162751139</t>
  </si>
  <si>
    <t>Příplatek k vodorovnému přemístění výkopku/sypaniny z horniny třídy těžitelnosti II, skupiny 4 a 5 ZKD 1000 m přes 10000 m</t>
  </si>
  <si>
    <t>939858723</t>
  </si>
  <si>
    <t>Poznámka k položce:_x000d_
celk. vzdálenost skládky cca 20 km - množství bet. suti dle pol. 162751137 x koef. 10</t>
  </si>
  <si>
    <t>95,931*10 'Přepočtené koeficientem množství</t>
  </si>
  <si>
    <t>171151103</t>
  </si>
  <si>
    <t>Uložení sypaniny z hornin soudržných do násypů zhutněných</t>
  </si>
  <si>
    <t>1959200831</t>
  </si>
  <si>
    <t>Poznámka k položce:_x000d_
zásyp boků křídel a opěrné zídky_x000d_
Nakoupený materiál - zemina velmi vhodna do násypů dle ČSN 72 1002, míra zhutnění min. D=100%, hutněno po vrstvách max. 300 mm</t>
  </si>
  <si>
    <t xml:space="preserve">(0,6*0,7+0,7*0,7/2)*8,0*1,15    "bok levého křídla O1</t>
  </si>
  <si>
    <t xml:space="preserve">(0,6*1,5+1,5*1,5/2)*10,0*1,15    "bok pravého křídla O1</t>
  </si>
  <si>
    <t xml:space="preserve">(0,6*1,3+1,3*1,3/2)*8,5*1,15    "bok levého křídla O2</t>
  </si>
  <si>
    <t xml:space="preserve">(0,6*1,3+1,3*1,3/2)*8,4*1,15    "bok pravého křídla O2</t>
  </si>
  <si>
    <t xml:space="preserve">(14,128-2,665)*1,15    "zásyp opěrné zídky -  výkop pro op.zídku dle pol. 131203101 minus vložená kce OZ dle pol. 327323128</t>
  </si>
  <si>
    <t>1649697513</t>
  </si>
  <si>
    <t>Poznámka k položce:_x000d_
přebytek výkopu dle pol. 171251201 x koef. přepočtu na tuny 2,0</t>
  </si>
  <si>
    <t>262,192*2 'Přepočtené koeficientem množství</t>
  </si>
  <si>
    <t>171251201</t>
  </si>
  <si>
    <t>Uložení sypaniny na skládky nebo meziskládky</t>
  </si>
  <si>
    <t>-1138494061</t>
  </si>
  <si>
    <t>Poznámka k položce:_x000d_
přebytek výkopu na trvalou skládku</t>
  </si>
  <si>
    <t xml:space="preserve">322,423   "celkový výkop dle pol. 131203101</t>
  </si>
  <si>
    <t xml:space="preserve">-60,231   "odečet zpětného zásypu dle pol. 174101101a</t>
  </si>
  <si>
    <t>174101101</t>
  </si>
  <si>
    <t>Zásyp jam, šachet rýh nebo kolem objektů sypaninou se zhutněním</t>
  </si>
  <si>
    <t>-143256371</t>
  </si>
  <si>
    <t>Poznámka k položce:_x000d_
Nakoupený materiál - zásyp za opěrou nad těsnící vrstvou ze zeminy velmi vhodné do násypů dle ČSN 72 1002, míra zhutnění min. D=100%, hutněno po vrstvách max. 300 mm</t>
  </si>
  <si>
    <t xml:space="preserve">2,6*12,5*1,15    "za O1 - dle výkr. D2.3 - dig.odměř.plocha x dl.</t>
  </si>
  <si>
    <t xml:space="preserve">2,4*12,5*1,15    "za O2 - dle výkr. D2.3 - dtto</t>
  </si>
  <si>
    <t>174101101a</t>
  </si>
  <si>
    <t>1491033345</t>
  </si>
  <si>
    <t>Poznámka k položce:_x000d_
materiál z výkopu - zásyp základu za opěrou pod těsnící vrstvou, min. míra zhutnění I=0,75-0,80 nebo D=95%</t>
  </si>
  <si>
    <t xml:space="preserve">1,95*12,5*1,15    "za O1 - dle výkr. D2.3 - dig.odměř.plocha x dl.</t>
  </si>
  <si>
    <t xml:space="preserve">2,24*12,5*1,15    "za O1 - dle výkr. D2.3 - dtto</t>
  </si>
  <si>
    <t>-784734044</t>
  </si>
  <si>
    <t>Poznámka k položce:_x000d_
obsyp stávající vodovodní přípojky a stávajících IS pod chodníky</t>
  </si>
  <si>
    <t xml:space="preserve">0,7*1,0*(6,0+7,0)-(PI*0,25*0,25*(6,0+7,0))    "obsyp stáv. vodovod. potrubí - v. x š. x součet dl. za O1,O2 - odečet objemu potrubí</t>
  </si>
  <si>
    <t xml:space="preserve">0,3*1,5*28,0*2*0,6    "obsyp stávajících IS pod chodníky za O1 - v. x š. x dl. x 2 chodníky x 60% (60% = uvažované množství po odečtu objemu potrubí)</t>
  </si>
  <si>
    <t xml:space="preserve">0,3*1,5*15,0*2*0,6    "obsyp stávajících IS pod chodníky za O2 - dtto</t>
  </si>
  <si>
    <t>358371995</t>
  </si>
  <si>
    <t>29,767*2 'Přepočtené koeficientem množství</t>
  </si>
  <si>
    <t>182351025</t>
  </si>
  <si>
    <t>Rozprostření ornice pl do 100 m2 ve svahu přes 1:5 tl vrstvy do 300 mm strojně</t>
  </si>
  <si>
    <t>1447446461</t>
  </si>
  <si>
    <t>Poznámka k položce:_x000d_
zpětné ohumusování svahů podél křídel vč. rozprostření event. přebytku ornice v bezprostřední blízkosti stavby</t>
  </si>
  <si>
    <t>"zpětné ohumusování podél křídel</t>
  </si>
  <si>
    <t xml:space="preserve">13*3*4    "dl. x cca š. x 4 křídla</t>
  </si>
  <si>
    <t>183405211</t>
  </si>
  <si>
    <t>Výsev trávníku hydroosevem na ornici</t>
  </si>
  <si>
    <t>1184408544</t>
  </si>
  <si>
    <t>00572410</t>
  </si>
  <si>
    <t>osivo směs travní parková</t>
  </si>
  <si>
    <t>kg</t>
  </si>
  <si>
    <t>-950606176</t>
  </si>
  <si>
    <t>156*0,025 'Přepočtené koeficientem množství</t>
  </si>
  <si>
    <t>184802211</t>
  </si>
  <si>
    <t>Chemické odplevelení před založením kultury nad 20 m2 postřikem na široko ve svahu do 1:2</t>
  </si>
  <si>
    <t>1996571808</t>
  </si>
  <si>
    <t>185803112</t>
  </si>
  <si>
    <t>Ošetření trávníku shrabáním ve svahu do 1:2</t>
  </si>
  <si>
    <t>84086716</t>
  </si>
  <si>
    <t>Poznámka k položce:_x000d_
Pokosení se shrabáním, naložením shrabu na dopravní prostředek s odvezením do vzdálenosti 20 km a vyložením shrabu</t>
  </si>
  <si>
    <t>185804312</t>
  </si>
  <si>
    <t>Zalití rostlin vodou plocha přes 20 m2</t>
  </si>
  <si>
    <t>1768852466</t>
  </si>
  <si>
    <t>Poznámka k položce:_x000d_
zalití nově vysazených trávníků - 10 l/m2 - 3x zálivka (plocha x koef. 0,03)</t>
  </si>
  <si>
    <t>156*0,03 'Přepočtené koeficientem množství</t>
  </si>
  <si>
    <t>Zakládání</t>
  </si>
  <si>
    <t>212341111</t>
  </si>
  <si>
    <t>Obetonování drenážních trub mezerovitým betonem</t>
  </si>
  <si>
    <t>-387823088</t>
  </si>
  <si>
    <t>Poznámka k položce:_x000d_
drenáž rubu opěr</t>
  </si>
  <si>
    <t xml:space="preserve">0,4*0,3*12,5*2    "š. x v. x dl. x 2 opěry</t>
  </si>
  <si>
    <t>212791111</t>
  </si>
  <si>
    <t>Odvodnění mostní opěry - žlab úložného prahu z plastových trub DN 75</t>
  </si>
  <si>
    <t>469705862</t>
  </si>
  <si>
    <t>Poznámka k položce:_x000d_
odvodnění kapsy pro zvedací lisy</t>
  </si>
  <si>
    <t xml:space="preserve">(2,2+2,35)*2   "součet dl. trubky na O1 a O2 x 2 ks/opěru</t>
  </si>
  <si>
    <t>212792312</t>
  </si>
  <si>
    <t>Odvodnění mostní opěry - drenážní plastové potrubí HDPE DN 160</t>
  </si>
  <si>
    <t>-1995560153</t>
  </si>
  <si>
    <t xml:space="preserve">12,5*2    "perforovaná drenážní trubka DN 150 - dl. x 2 opěry</t>
  </si>
  <si>
    <t xml:space="preserve">5,0*2*2    "hladká trubka DN 150 pro vyústění drenáže křídly opěr - dl. (odhad) x 2 křídla x 2 opěry</t>
  </si>
  <si>
    <t>212972113</t>
  </si>
  <si>
    <t>Opláštění drenážních trub filtrační textilií DN 160</t>
  </si>
  <si>
    <t>-1960452708</t>
  </si>
  <si>
    <t xml:space="preserve">12,5*2    "dl. mezi křídly x 2 pěry</t>
  </si>
  <si>
    <t>274311124</t>
  </si>
  <si>
    <t>Základové pasy, prahy, věnce a ostruhy z betonu prostého C 12/15</t>
  </si>
  <si>
    <t>1257518796</t>
  </si>
  <si>
    <t>"základ pod drenáží za opěrou</t>
  </si>
  <si>
    <t xml:space="preserve">0,43*12,5*2*1,15    "dle D2.3, 6, 7 - dig.průřez x dl. opěry x 2 opěry x rezerva na vyspádování</t>
  </si>
  <si>
    <t>275311124</t>
  </si>
  <si>
    <t>Základové patky a bloky z betonu prostého C 12/15</t>
  </si>
  <si>
    <t>-1309151662</t>
  </si>
  <si>
    <t>"zakončení vyústění drenáže za opěrou tzv. kapličkou</t>
  </si>
  <si>
    <t xml:space="preserve">0,4*0,4*0,6*4    "š. x v. x dl. x 4 ks</t>
  </si>
  <si>
    <t>275311127</t>
  </si>
  <si>
    <t>Základové patky a bloky z betonu prostého C 25/30</t>
  </si>
  <si>
    <t>-549262899</t>
  </si>
  <si>
    <t>Poznámka k položce:_x000d_
betonová patka pro palisádovou stěnu - dl. stěny dle pol. 339921132 x koef. 0,15 (0,15m3/bm stěny - dig.odměř. plocha z detailu 12)</t>
  </si>
  <si>
    <t>29,5*0,15 'Přepočtené koeficientem množství</t>
  </si>
  <si>
    <t>275354111</t>
  </si>
  <si>
    <t>Bednění základových patek - zřízení</t>
  </si>
  <si>
    <t>-1458042368</t>
  </si>
  <si>
    <t xml:space="preserve">(0,4*0,6*4+0,4*0,4*2)*4*1,15    "bednění tzv. kapliček pro vyústění drenáže za opěrou</t>
  </si>
  <si>
    <t xml:space="preserve">0,3*29,5*2    "bednění podkl. betonu pro palisádovou stěnu</t>
  </si>
  <si>
    <t>275354211</t>
  </si>
  <si>
    <t>Bednění základových patek - odstranění</t>
  </si>
  <si>
    <t>-29671402</t>
  </si>
  <si>
    <t>Svislé a kompletní konstrukce</t>
  </si>
  <si>
    <t>317321118</t>
  </si>
  <si>
    <t>Mostní římsy ze ŽB C 30/37</t>
  </si>
  <si>
    <t>2050478205</t>
  </si>
  <si>
    <t>Poznámka k položce:_x000d_
vč. striáže</t>
  </si>
  <si>
    <t xml:space="preserve">0,59*4,795*2    "římsy přímé na křídlech O1 - dig.odměř.plocha x dl. x 2 křídla</t>
  </si>
  <si>
    <t xml:space="preserve">0,59*4,99    "římsa na opěrné zídce u O1 - dig.odměř.plocha x dl.</t>
  </si>
  <si>
    <t xml:space="preserve">0,59*4,82*2*1,15    "římsy v oblouku na křídlech O2 - dig.odměř.plocha x dl. x 2 křídla</t>
  </si>
  <si>
    <t>317353121</t>
  </si>
  <si>
    <t>Bednění mostních říms všech tvarů - zřízení</t>
  </si>
  <si>
    <t>1073985773</t>
  </si>
  <si>
    <t xml:space="preserve">((0,6+0,3+0,2)*4,795*2+0,59*4)*1,15    "římsy přímé na křídlech O1 - součet v. x dl. x 2 křídla + boky</t>
  </si>
  <si>
    <t xml:space="preserve">((0,6+0,3+0,2)*4,99+0,59)*1,15   "římsa na opěrné zídce u O1 - dtto</t>
  </si>
  <si>
    <t xml:space="preserve">((0,6+0,3+0,2)*4,82*2+0,59*4)*1,15    "římsy v oblouku na křídlech O2 - dtto</t>
  </si>
  <si>
    <t>317353191</t>
  </si>
  <si>
    <t>Příplatek k bednění mostní římsy za bednění oblouku R do 200 m</t>
  </si>
  <si>
    <t>-1594400752</t>
  </si>
  <si>
    <t xml:space="preserve">14,909    "římsy v oblouku na křídlech O2 - dle pol. 317353121</t>
  </si>
  <si>
    <t>317353221</t>
  </si>
  <si>
    <t>Bednění mostních říms všech tvarů - odstranění</t>
  </si>
  <si>
    <t>415044863</t>
  </si>
  <si>
    <t>317353311</t>
  </si>
  <si>
    <t>Vložení matrice do bednění mostních říms</t>
  </si>
  <si>
    <t>-883194008</t>
  </si>
  <si>
    <t>Poznámka k položce:_x000d_
matrice v bednění říms s vyznačením letopočtu rekonstrukce mostu</t>
  </si>
  <si>
    <t xml:space="preserve">0,35*0,8*2    "v. x dl. x 2 ks (po 1 ks na každé opěře)</t>
  </si>
  <si>
    <t>317361116</t>
  </si>
  <si>
    <t>Výztuž mostních říms z betonářské oceli 10 505</t>
  </si>
  <si>
    <t>-1383067041</t>
  </si>
  <si>
    <t>Poznámka k položce:_x000d_
cca 160 kg/m3 betonu - dle pol. 317321118 x koef. 0,16</t>
  </si>
  <si>
    <t>15,143*0,16 'Přepočtené koeficientem množství</t>
  </si>
  <si>
    <t>317661141</t>
  </si>
  <si>
    <t>Výplň spár monolitické římsy tmelem polyuretanovým šířky spáry do 15 mm</t>
  </si>
  <si>
    <t>799433040</t>
  </si>
  <si>
    <t>Poznámka k položce:_x000d_
spára mezi římsou na O1 a opěrnou zídkou</t>
  </si>
  <si>
    <t xml:space="preserve">3,4    "odměřeno z detailu 07</t>
  </si>
  <si>
    <t>327323128</t>
  </si>
  <si>
    <t>Opěrné zdi a valy ze ŽB tř. C 30/37</t>
  </si>
  <si>
    <t>435199092</t>
  </si>
  <si>
    <t>Poznámka k položce:_x000d_
opěrná zídka - prodloužení levého křídla</t>
  </si>
  <si>
    <t xml:space="preserve">0,5*(1,096+1,040)/2*4,99    "dle výkr. D2.6 - tl. x prům. v. x dl.</t>
  </si>
  <si>
    <t>327351211</t>
  </si>
  <si>
    <t>Bednění opěrných zdí a valů svislých i skloněných zřízení</t>
  </si>
  <si>
    <t>-428669198</t>
  </si>
  <si>
    <t xml:space="preserve">(5,0*1,1+0,5*1,1)*2*1,15    "dřík opěrné zídky - (dl. x v. + bok) x 2 (líc a rub)</t>
  </si>
  <si>
    <t>327351221</t>
  </si>
  <si>
    <t>Bednění opěrných zdí a valů svislých i skloněných odstranění</t>
  </si>
  <si>
    <t>32407219</t>
  </si>
  <si>
    <t>327361016</t>
  </si>
  <si>
    <t>Výztuž opěrných zdí a valů D nad 12 mm z betonářské oceli 10 505</t>
  </si>
  <si>
    <t>-339746059</t>
  </si>
  <si>
    <t>Poznámka k položce:_x000d_
cca 185 kg/m3 betonu - množství dle pol. 327323128 x koef. 0,185</t>
  </si>
  <si>
    <t>2,665*0,185 'Přepočtené koeficientem množství</t>
  </si>
  <si>
    <t>334323118</t>
  </si>
  <si>
    <t>Mostní opěry a úložné prahy ze ŽB C 30/37</t>
  </si>
  <si>
    <t>2085008509</t>
  </si>
  <si>
    <t>Poznámka k položce:_x000d_
rozšíření rubu a líce opěry, úprava povrchu úložného prahu dle výkr. D2.6, 7</t>
  </si>
  <si>
    <t xml:space="preserve">0,275*(2,46+2,62)*12,5    "obetonování úložných prahů O1, O2 - š. x součet v. x dl. opěry</t>
  </si>
  <si>
    <t>334323218</t>
  </si>
  <si>
    <t>Mostní křídla a závěrné zídky ze ŽB C 30/37</t>
  </si>
  <si>
    <t>1367045753</t>
  </si>
  <si>
    <t>"křídla</t>
  </si>
  <si>
    <t xml:space="preserve">15,7*0,5*2*1,1    "křídla na O1 - dig.odměř.plocha x tl. x 2 ks</t>
  </si>
  <si>
    <t xml:space="preserve">16,8*0,5*2*1,1    "křídla na O2 - dig.odměř.plocha x tl. x 2 ks</t>
  </si>
  <si>
    <t>"závěrné zídky</t>
  </si>
  <si>
    <t xml:space="preserve">0,25*(0,956+0,911)*12,5    "spodní část záv.zídky za rubem opěr O1, O2 - š. x součet v. x dl. opěry</t>
  </si>
  <si>
    <t xml:space="preserve">16,24*0,6*1,1    "dřík záv.zídky O1 mezi úlož.prahem a ozubem - dig.odměř.plocha x tl.</t>
  </si>
  <si>
    <t xml:space="preserve">16,68*0,6*1,1    "dřík záv.zídky O2 mezi úlož.prahem a ozubem - dig.odměř.plocha x tl.</t>
  </si>
  <si>
    <t xml:space="preserve">(0,22+0,25)*12,5    "horní část záv.zídky (s ozubem) O1, O2 - součet dig.odměř.ploch x dl. opěry</t>
  </si>
  <si>
    <t xml:space="preserve">0,3*0,308*12,5*2    "dobetonávka záv.zídky po osazení mostních závěrů - š. x v. x dl. x 2 ks</t>
  </si>
  <si>
    <t>334351115</t>
  </si>
  <si>
    <t>Bednění systémové mostních opěr a úložných prahů z palubek pro ŽB - zřízení</t>
  </si>
  <si>
    <t>1717044527</t>
  </si>
  <si>
    <t xml:space="preserve">(2,46+2,62)*12,5*1,15    "líc úložných prahů O1, O2 - součet v. x dl. opěry</t>
  </si>
  <si>
    <t xml:space="preserve">(0,275*2*(2,46+2,62))*1,15    "boky dobetonávky úložných prahů O1, O2 - 2x š. x součet v.</t>
  </si>
  <si>
    <t xml:space="preserve">(0,25*4*(2,1+2,3)+0,25*0,7*4)*1,15    "kapsy pro zvedací lisy - v. x 4 ks/1op. x součet dl. + zadní čela x 4 ks</t>
  </si>
  <si>
    <t>334351193</t>
  </si>
  <si>
    <t>Příplatek k systémovému bednění opěr a úložných prahů za výklenek hloubky přes 150 mm</t>
  </si>
  <si>
    <t>-998854085</t>
  </si>
  <si>
    <t xml:space="preserve">5,865    "kapsy pro zvedací lisy dle pol. 334351115</t>
  </si>
  <si>
    <t>334351214</t>
  </si>
  <si>
    <t>Bednění systémové mostních opěr a úložných prahů z palubek - odstranění</t>
  </si>
  <si>
    <t>-1478745547</t>
  </si>
  <si>
    <t>334352111</t>
  </si>
  <si>
    <t>Bednění mostních křídel a závěrných zídek ze systémového bednění s výplní z překližek - zřízení</t>
  </si>
  <si>
    <t>-471237934</t>
  </si>
  <si>
    <t>"křídla - rub</t>
  </si>
  <si>
    <t xml:space="preserve">(15,7+0,5*7,1)*2*1,1    "křídla na O1 - dig.odměř.plocha + tl. hrany x dl. zadní hrany x 2 křídla</t>
  </si>
  <si>
    <t xml:space="preserve">(16,9+0,5*7,4)*2*1,1    "křídla na O2 - dtto - bed</t>
  </si>
  <si>
    <t>"závěrné zídky - rub</t>
  </si>
  <si>
    <t xml:space="preserve">2,6*12,5*2*1,1    "rub opěry (záv.zídky) O1, O2 - v. x dl. x 2 opěry</t>
  </si>
  <si>
    <t xml:space="preserve">(0,6*2,3+0,8*0,6)*4    "bok opěry (záv.zídky) O1, O2 - š. x v. dříku x š. x v. rozšíření (ozub) x 4 boky</t>
  </si>
  <si>
    <t xml:space="preserve">((0,32*4+1,5*2)*(0,73+0,71))*1,1    "výřez pro prostup IS závěrnou zídkou - v. x 4ks/op x součet dl. O1, O2</t>
  </si>
  <si>
    <t xml:space="preserve">(0,31*12,5+0,3*0,31*2)*2*1,1    "(dobetonávka MZ - v. x dl. + boky) x 2 opěry</t>
  </si>
  <si>
    <t>334352112</t>
  </si>
  <si>
    <t>Bednění mostních křídel a závěrných zídek ze systémového bednění s výplní z palubek - zřízení</t>
  </si>
  <si>
    <t>-1739975065</t>
  </si>
  <si>
    <t>"křídla - líc</t>
  </si>
  <si>
    <t xml:space="preserve">(15,7+0,5*6,4)*2*1,1    "křídla na O1 - dig.odměř.plocha + tl. hrany x dl. přední hrany x 2 křídla</t>
  </si>
  <si>
    <t xml:space="preserve">(16,9+0,5*6,8)*2*1,1    "křídla na O2 - dtto</t>
  </si>
  <si>
    <t xml:space="preserve">2,3*12,5*2*1,1    "líc opěry O1, O2 - v. vč. ozubu x dl. x 2 opěry</t>
  </si>
  <si>
    <t xml:space="preserve">(0,31*12,5+0,31*0,3*2)*2*1,1    "dobetonávka záv.zídky po osazení MZ - (v. x dl. + čela) x 2 opěry</t>
  </si>
  <si>
    <t>334352211</t>
  </si>
  <si>
    <t>Bednění mostních křídel a závěrných zídek ze systémového bednění s výplní z překližek - odstranění</t>
  </si>
  <si>
    <t>2024661677</t>
  </si>
  <si>
    <t>334352212</t>
  </si>
  <si>
    <t>Bednění mostních křídel a závěrných zídek ze systémového bednění s výplní z palubek - odstranění</t>
  </si>
  <si>
    <t>461492428</t>
  </si>
  <si>
    <t>334359111</t>
  </si>
  <si>
    <t>Výřez bednění pro prostup trub betonovou konstrukcí DN 150</t>
  </si>
  <si>
    <t>-439385835</t>
  </si>
  <si>
    <t xml:space="preserve">4*2    "výřez v bednění křídel pro prostup drenáže </t>
  </si>
  <si>
    <t xml:space="preserve">4*2    "výřez v bednění kapliček pro vyústění drenáže</t>
  </si>
  <si>
    <t xml:space="preserve">4    "výřez v bednění úl. prahu pro odvodnění prahu</t>
  </si>
  <si>
    <t>334359115</t>
  </si>
  <si>
    <t>Výřez bednění pro prostup trub betonovou konstrukcí DN 600</t>
  </si>
  <si>
    <t>550787282</t>
  </si>
  <si>
    <t xml:space="preserve">2*2    "výřez v bednění záv. zídky pro prostup vodovodu</t>
  </si>
  <si>
    <t>334361216</t>
  </si>
  <si>
    <t>Výztuž dříků opěr z betonářské oceli 10 505</t>
  </si>
  <si>
    <t>-1266629046</t>
  </si>
  <si>
    <t xml:space="preserve">Poznámka k položce:_x000d_
výztuž nových částí úložného prahu (čelo opěr) vč. propojovací vlepované výztuže (viz detail č. 10)  a ochranného nátěru výztuže_x000d_
cca 150 kg/m3 betonu -dle pol. 334323118 x koef. 0,15</t>
  </si>
  <si>
    <t>17,463*0,15 'Přepočtené koeficientem množství</t>
  </si>
  <si>
    <t>334361226</t>
  </si>
  <si>
    <t>Výztuž křídel, závěrných zdí z betonářské oceli 10 505</t>
  </si>
  <si>
    <t>1295542593</t>
  </si>
  <si>
    <t>Poznámka k položce:_x000d_
výztuž nových křídel a závěrných zdí vč. propojovací vlepované výztuže (viz detail č. 10), tvarové úpravy ponechané části výztuže a ochranného nátěru výztuže_x000d_
cca 185 kg/m3 betonu - dle pol. 334323218 x koef. 0,185</t>
  </si>
  <si>
    <t>71,496*0,185 'Přepočtené koeficientem množství</t>
  </si>
  <si>
    <t>334791114</t>
  </si>
  <si>
    <t>Prostup v betonových zdech z plastových trub DN do 200</t>
  </si>
  <si>
    <t>-1137173220</t>
  </si>
  <si>
    <t>Poznámka k položce:_x000d_
chránička pro prostup drenáže za opěrou křídly</t>
  </si>
  <si>
    <t xml:space="preserve">0,5*4    "dl. chráničky (dle tl. křídla) x 4 ks</t>
  </si>
  <si>
    <t>334791118</t>
  </si>
  <si>
    <t>Prostup v betonových zdech z plastových trub DN do 500</t>
  </si>
  <si>
    <t>-271433757</t>
  </si>
  <si>
    <t>Poznámka k položce:_x000d_
prostup závěrnou zídkou pro vodovod - dle výkr. D2.6, 7</t>
  </si>
  <si>
    <t xml:space="preserve">0,6*2    "dl. chráničky (dle tl. záv.zídky) x 2 opěry</t>
  </si>
  <si>
    <t>339921132</t>
  </si>
  <si>
    <t>Osazování betonových palisád do betonového základu v řadě výšky prvku přes 0,5 do 1 m</t>
  </si>
  <si>
    <t>-939417623</t>
  </si>
  <si>
    <t xml:space="preserve">14,75*2    "dl. revizního chodníku vč. schodišť.podesty x 2 opěry</t>
  </si>
  <si>
    <t>592284001R</t>
  </si>
  <si>
    <t>PALISÁDA betonová přírodní 18x12x100 cm</t>
  </si>
  <si>
    <t>895691995</t>
  </si>
  <si>
    <t>Poznámka k položce:_x000d_
počítáno 6 ks/m stěny - dl. stěny x koef. 6,0</t>
  </si>
  <si>
    <t>29,5*6 'Přepočtené koeficientem množství</t>
  </si>
  <si>
    <t>388995213</t>
  </si>
  <si>
    <t>Chránička kabelů z trub HDPE v římse DN 140</t>
  </si>
  <si>
    <t>-2129925241</t>
  </si>
  <si>
    <t>Poznámka k položce:_x000d_
půlené chráničky HDPE osazené na stávající IS bezprostředně pro provedení výkopu za opěrami</t>
  </si>
  <si>
    <t xml:space="preserve">28,0*(5+4)    "za O1 vlevo a vpravo</t>
  </si>
  <si>
    <t xml:space="preserve">15,0*(5+4)    "za O2 dtto</t>
  </si>
  <si>
    <t>388995215</t>
  </si>
  <si>
    <t>Chránička kabelů z trub HDPE v římse DN 200</t>
  </si>
  <si>
    <t>-273746076</t>
  </si>
  <si>
    <t xml:space="preserve">28,0*(5+2)    "za O1 vlevo a vpravo</t>
  </si>
  <si>
    <t xml:space="preserve">15,0*(5+2)    "za O2 dtto</t>
  </si>
  <si>
    <t>388995216R</t>
  </si>
  <si>
    <t>Chránička kabelů z trub HDPE v římse DN 250</t>
  </si>
  <si>
    <t>1460375253</t>
  </si>
  <si>
    <t xml:space="preserve">28,0*2    "za O1</t>
  </si>
  <si>
    <t xml:space="preserve">15,0*2    "za O2</t>
  </si>
  <si>
    <t>388999001R</t>
  </si>
  <si>
    <t>Dřevěného ochranné uzavřené bednění podepřené</t>
  </si>
  <si>
    <t>-541915949</t>
  </si>
  <si>
    <t>Poznámka k položce:_x000d_
Kompletní dodávka a montáž dřevěného ochranného uzavřeného bednění, které bude dostatečně podepřené a zajistí ochranu těchto sítí po celou dobu rekonstrukce (viz TZ - Převáděné inženýrské sítě) - zřízení a odstranění_x000d_
cena vč. podepření a zajištění proti posunu</t>
  </si>
  <si>
    <t>"pro potrubí v místě chodníků</t>
  </si>
  <si>
    <t xml:space="preserve">(1,5+0,5)*2*28,0    "za O1 vlevo a vpravo - obvod x dl.</t>
  </si>
  <si>
    <t xml:space="preserve">(1,5+0,5)*2*15,0    "za O2 dtto</t>
  </si>
  <si>
    <t>"pro vodovodní potrubí</t>
  </si>
  <si>
    <t xml:space="preserve">0,8*4*6,0    "za O1 - odhad - obvod x dl.</t>
  </si>
  <si>
    <t xml:space="preserve">0,8*4*7,0    "za O2 - odhad - obvod x dl.</t>
  </si>
  <si>
    <t>Vodorovné konstrukce</t>
  </si>
  <si>
    <t>421321108</t>
  </si>
  <si>
    <t>Mostní nosné konstrukce deskové přechodové ze ŽB C 30/37</t>
  </si>
  <si>
    <t>-548862502</t>
  </si>
  <si>
    <t>Poznámka k položce:_x000d_
beton C 30/37-XF1 (dle TZ)</t>
  </si>
  <si>
    <t xml:space="preserve">0,3*4,0*4,71*2    "za O1 - tl. x š. x dl. x 2 ks - dle výkr. D2.6</t>
  </si>
  <si>
    <t xml:space="preserve">0,003*9,42    "úprava tl. pro uložení na závěrnou zídku O1 - dig.odměř.plocha x dl. desky</t>
  </si>
  <si>
    <t xml:space="preserve">0,3*(19,1+20,6)    "za O2 - tl. x dig.odměř. plocha - dle výkr. D2.7</t>
  </si>
  <si>
    <t xml:space="preserve">0,003*9,6    "úprava tl. pro uložení na závěrnou zídku O2 - dig.odměř.plocha x dl. desky</t>
  </si>
  <si>
    <t>421351112</t>
  </si>
  <si>
    <t>Bednění boků přechodové desky konstrukcí mostů - zřízení</t>
  </si>
  <si>
    <t>-129720147</t>
  </si>
  <si>
    <t xml:space="preserve">0,3*(4,1*3+4,71*2)*1,1    "za O1 - v. x součet dl. - dle výkr. D2.2</t>
  </si>
  <si>
    <t xml:space="preserve">0,3*(4,1*3+4,83+5,45)*1,1    "za O2 - dtto</t>
  </si>
  <si>
    <t>421351212</t>
  </si>
  <si>
    <t>Bednění boků přechodové desky konstrukcí mostů - odstranění</t>
  </si>
  <si>
    <t>-33365207</t>
  </si>
  <si>
    <t>86</t>
  </si>
  <si>
    <t>421361216</t>
  </si>
  <si>
    <t>Výztuž ŽB přechodové desky z betonářské oceli 10 505</t>
  </si>
  <si>
    <t>863011783</t>
  </si>
  <si>
    <t>Poznámka k položce:_x000d_
cca 140 kg/m3 betonu - množství dle pol. 421321108 x koef. 0,14</t>
  </si>
  <si>
    <t>23,271*0,14 'Přepočtené koeficientem množství</t>
  </si>
  <si>
    <t>87</t>
  </si>
  <si>
    <t>428941132</t>
  </si>
  <si>
    <t>Osazení mostního ložiska hrncového zatížení do 5000 kN</t>
  </si>
  <si>
    <t>-1106952486</t>
  </si>
  <si>
    <t>Poznámka k položce:_x000d_
Kompletní provedení osazení mostních ložisek vč. vrtů, vybourání kapes pro trny a jejich následné zalití plastbetonem a veškerých potřebných materiálů a prací dle detailu 01A, O1B._x000d_
Cena montáže je navýšena z důvodu montáže ložisek ve velmi ztížených podmínkách (nosná konstrukce je zvednuta jen o cca 20-50 mm dle stavu a možností stávajících sítí a možností zhotovitele)</t>
  </si>
  <si>
    <t>88</t>
  </si>
  <si>
    <t>428000001R</t>
  </si>
  <si>
    <t>Mostní ložisko hrncové - všesměrně pevné, zatížení 3850 kN</t>
  </si>
  <si>
    <t>-1415721889</t>
  </si>
  <si>
    <t>89</t>
  </si>
  <si>
    <t>428000002R</t>
  </si>
  <si>
    <t>Mostní ložisko hrncové - příčně pohyblivé, zatížení 3850 kN</t>
  </si>
  <si>
    <t>-445636931</t>
  </si>
  <si>
    <t>90</t>
  </si>
  <si>
    <t>428000003R</t>
  </si>
  <si>
    <t>Mostní ložisko hrncové - podélně pohyblivé, zatížení 3850 kN</t>
  </si>
  <si>
    <t>-598099299</t>
  </si>
  <si>
    <t>91</t>
  </si>
  <si>
    <t>428000004R</t>
  </si>
  <si>
    <t>Mostní ložisko hrncové - všesměrně pohyblivé, zatížení 3850 kN</t>
  </si>
  <si>
    <t>330861995</t>
  </si>
  <si>
    <t>92</t>
  </si>
  <si>
    <t>429173114</t>
  </si>
  <si>
    <t>Přizvednutí a spuštění kcí hmotnosti přes 100 t</t>
  </si>
  <si>
    <t>-892857457</t>
  </si>
  <si>
    <t xml:space="preserve">Poznámka k položce:_x000d_
Přizvednutí a následné spuštění ocelového mostního pole_x000d_
Položka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pod._x000d_
Zdvih nosné konstrukce bude komplikovat množství inženýrských sítí uložených v chodníkových konzolách mostu a také  vodovodu umístěné ve středu mostu mezi komorami. Předpokládá se zdvih konstrukce pouze  na nezbytně nutnou výšku o cca 20-50 mm dle stavu a možností stávajících sítí a možností zhotovitele tak, aby nedošlo k poškození stávajících IS.</t>
  </si>
  <si>
    <t xml:space="preserve">750    "odhad hmotnosti mostovky</t>
  </si>
  <si>
    <t>93</t>
  </si>
  <si>
    <t>430321414</t>
  </si>
  <si>
    <t>Schodišťová konstrukce a rampa ze ŽB tř. C 25/30</t>
  </si>
  <si>
    <t>1583020099</t>
  </si>
  <si>
    <t>Poznámka k položce:_x000d_
betonové lože pro revizní schodiště u opěr - dle detailu č. 11A A 11B_x000d_
ŠP podsyp lože viz pol. 564231111</t>
  </si>
  <si>
    <t xml:space="preserve">2,1*0,75*2*1,15    "O1, O2 - dig.odměř.plocha v podél.řezu x š. schodiště x 2 schodiště</t>
  </si>
  <si>
    <t>94</t>
  </si>
  <si>
    <t>430362021</t>
  </si>
  <si>
    <t>Výztuž schodišťové konstrukce a rampy svařovanými sítěmi Kari</t>
  </si>
  <si>
    <t>502509898</t>
  </si>
  <si>
    <t>Poznámka k položce:_x000d_
výztuž podkladního betonu schodiště z KARI sítí - předpoklad 5 kg/m2</t>
  </si>
  <si>
    <t xml:space="preserve">8,0*0,75*2*0,005    "O1, O2 - dl. x š. x 2 schodiště x váha</t>
  </si>
  <si>
    <t>95</t>
  </si>
  <si>
    <t>434121426</t>
  </si>
  <si>
    <t>Osazení ŽB schodišťových stupňů na desku drsných</t>
  </si>
  <si>
    <t>-251975062</t>
  </si>
  <si>
    <t xml:space="preserve">7,9*2    "revizní schodiště u obou opěr</t>
  </si>
  <si>
    <t>96</t>
  </si>
  <si>
    <t>593737001R</t>
  </si>
  <si>
    <t>stupeň základový betonový 180x500x750 mm z betonu C 30/37</t>
  </si>
  <si>
    <t>980690781</t>
  </si>
  <si>
    <t xml:space="preserve">24*2   "po 24 ks u obou opěr</t>
  </si>
  <si>
    <t>97</t>
  </si>
  <si>
    <t>451315111</t>
  </si>
  <si>
    <t>Podkladní nebo vyrovnávací vrstva z betonu C25/30 tl 100 mm</t>
  </si>
  <si>
    <t>834917345</t>
  </si>
  <si>
    <t xml:space="preserve">8,0*0,15*4*1,15    "betonové lože pod pod obrubníky podél reviz.schodišť - dl. x š. x 2 schodiště</t>
  </si>
  <si>
    <t xml:space="preserve">1,0*14,75*2    "bet.lože pod dlažbou revizního chodníku - š. x dl. vč. schodišť.podesty x 2 opěry</t>
  </si>
  <si>
    <t xml:space="preserve">1,0*13,5*2    "bet. lože pro doplnění dlažby pod palisádou (po odbourání původních rev. chodníků)</t>
  </si>
  <si>
    <t xml:space="preserve">(5,1+3,6)*13,5*0,2    "bet. lože pro nahrazení části poškozené dlažby před O1, O2 - cca 20% - součet dl. x š. x 20% </t>
  </si>
  <si>
    <t>98</t>
  </si>
  <si>
    <t>451315114</t>
  </si>
  <si>
    <t>Podkladní nebo výplňová vrstva z betonu C 12/15 tl do 100 mm</t>
  </si>
  <si>
    <t>971083263</t>
  </si>
  <si>
    <t>"pod přechodovými deskami</t>
  </si>
  <si>
    <t xml:space="preserve">4,0*4,71*2    "za O1 - š. x dl. x 2 ks - dle výkr. D2.2</t>
  </si>
  <si>
    <t xml:space="preserve">4,0*((4,71+4,83)/2+(4,71+5,45)/2)    "za O2 - š. x součet průměr. délek - dle výkr. D2.2</t>
  </si>
  <si>
    <t>99</t>
  </si>
  <si>
    <t>451315124</t>
  </si>
  <si>
    <t>Podkladní nebo výplňová vrstva z betonu C 12/15 tl do 150 mm</t>
  </si>
  <si>
    <t>1129241198</t>
  </si>
  <si>
    <t xml:space="preserve">0,65*12,5*2    "pod dostavbou dříků opěr a základem drenáže za opěrou - š. x dl. x 2 opěry</t>
  </si>
  <si>
    <t xml:space="preserve">5,19*0,7    "pod opěrnou zídkou - dl. x š. </t>
  </si>
  <si>
    <t xml:space="preserve">1,65*(4,795*2+4,82*2*1,15+4,99)    "pod římsami - š. x (součet dl. říms O1, O2 a opěrné zídky)</t>
  </si>
  <si>
    <t>451475121</t>
  </si>
  <si>
    <t>Podkladní vrstva plastbetonová samonivelační první vrstva tl 10 mm</t>
  </si>
  <si>
    <t>285840004</t>
  </si>
  <si>
    <t>Poznámka k položce:_x000d_
podlití nových hrncových ložisek plastmaltou - dle detailu 01A a 01B_x000d_
výměra bude upřesněna dle skutečných rozměrů dodaných ložisek v následujícím stupni PD</t>
  </si>
  <si>
    <t xml:space="preserve">1,0*1,0*4    "dle výkr. D2. 6, 7 - š. x dl. x 4 ks</t>
  </si>
  <si>
    <t>101</t>
  </si>
  <si>
    <t>451475122</t>
  </si>
  <si>
    <t>Podkladní vrstva plastbetonová samonivelační každá další vrstva tl 10 mm</t>
  </si>
  <si>
    <t>-1351540316</t>
  </si>
  <si>
    <t>Poznámka k položce:_x000d_
podlití hrncových ložisek - předpoklad další 3 vrstvy dle pod. 451475121_x000d_
množství dle pol. 451475121 x koef. 3,0</t>
  </si>
  <si>
    <t>4*3 'Přepočtené koeficientem množství</t>
  </si>
  <si>
    <t>102</t>
  </si>
  <si>
    <t>451477121</t>
  </si>
  <si>
    <t>Podkladní vrstva plastbetonová drenážní první vrstva tl 20 mm</t>
  </si>
  <si>
    <t>913776193</t>
  </si>
  <si>
    <t>Poznámka k položce:_x000d_
dle detailů 05, 08, 04</t>
  </si>
  <si>
    <t xml:space="preserve">0,15*46,4*2    "odvodňovací proužek podél obrubníků - š. x dl. x 2 ks</t>
  </si>
  <si>
    <t xml:space="preserve">0,15*9,5*2    "odvodňovací proužek podél mostních závěrů - š. x dl. x 2 ks</t>
  </si>
  <si>
    <t xml:space="preserve">0,4*(0,6-0,15)*12    "vsakovací vrstva odvodňovacích trubiček - š. x dl. x 12 ks</t>
  </si>
  <si>
    <t xml:space="preserve">(0,7*(0,6-0,15)-(0,5*0,26))*8    "vsakovací vrstva mostních odvodňovačů - (š. x dl. - plocha odvodňovačů) x 8 ks</t>
  </si>
  <si>
    <t>103</t>
  </si>
  <si>
    <t>451477122</t>
  </si>
  <si>
    <t>Podkladní vrstva plastbetonová drenážní každá další vrstva tl 20 mm</t>
  </si>
  <si>
    <t>-645930833</t>
  </si>
  <si>
    <t>Poznámka k položce:_x000d_
celk. tl. 45 mm - množství dle pol. 451477121 x koef. 1,25 (další vrstva = 25 mm, t.j. 1 1/4 tl.)</t>
  </si>
  <si>
    <t>20,41*1,25 'Přepočtené koeficientem množství</t>
  </si>
  <si>
    <t>104</t>
  </si>
  <si>
    <t>451573111</t>
  </si>
  <si>
    <t>Lože pod potrubí otevřený výkop ze štěrkopísku</t>
  </si>
  <si>
    <t>-1336242913</t>
  </si>
  <si>
    <t xml:space="preserve">0,2*1,0*(6,0+7,0)    "podsyp stávajícího vodovodního potrubí - tl. x š. x součet dl. za O1 a O2</t>
  </si>
  <si>
    <t xml:space="preserve">0,15*1,5*28,0*2    "podsyp stávajících IS pod chodníky za O1</t>
  </si>
  <si>
    <t xml:space="preserve">0,15*1,5*15,0*2    "podsyp stávajících IS pod chodníky za O2</t>
  </si>
  <si>
    <t>105</t>
  </si>
  <si>
    <t>458311131</t>
  </si>
  <si>
    <t>Filtrační vrstvy za opěrou z betonu drenážního B 5 hutněného po vrstvách</t>
  </si>
  <si>
    <t>1145533615</t>
  </si>
  <si>
    <t>Poznámka k položce:_x000d_
zásyp základu před opěrou (pod revizním chodníkem) ze stejnozrnného mezerovitého betonu MCB, míra zhutnění D=98%</t>
  </si>
  <si>
    <t xml:space="preserve">1,1*(13,5+1,25)*1,15    "před O1 - dig.odměř.plocha x dl. vč. podesty schodiště</t>
  </si>
  <si>
    <t xml:space="preserve">1,2*(13,5+1,05)*1,15    "před O2 - dtto</t>
  </si>
  <si>
    <t>106</t>
  </si>
  <si>
    <t>458501112</t>
  </si>
  <si>
    <t>Výplňové klíny za opěrou z kameniva drceného hutněného po vrstvách</t>
  </si>
  <si>
    <t>-528044772</t>
  </si>
  <si>
    <t>Poznámka k položce:_x000d_
ochranný zásyp rubu opěr a podkladní přechodový klín ze ŠD 0-32, míra zhutnění I=0,85, hutněno po vrstvách max. 300 mm</t>
  </si>
  <si>
    <t xml:space="preserve">2,53*12,5*2*1,15    "dle výkr. D2.3 - dig.odměř.plocha x dl. x 2 opěry</t>
  </si>
  <si>
    <t>107</t>
  </si>
  <si>
    <t>465317212</t>
  </si>
  <si>
    <t>Dlažba (zpevnění) svahu u mostních opěr tl do 150 mm z betonu prostého C 25/30</t>
  </si>
  <si>
    <t>1344709029</t>
  </si>
  <si>
    <t xml:space="preserve">1,0*14,75*2    "dl. revizního chodníku vč. schodišť.podesty x 2 opěry</t>
  </si>
  <si>
    <t xml:space="preserve">1,0*13,5*2    "doplnění dlažby pod palisádou (po odbourání původních rev. chodníků)</t>
  </si>
  <si>
    <t xml:space="preserve">(5,1+3,6)*13,5*0,2    "nahrazení části poškozené dlažby před O1, O2 - cca 20% - součet dl. x š. x 20% </t>
  </si>
  <si>
    <t>108</t>
  </si>
  <si>
    <t>465513156</t>
  </si>
  <si>
    <t>Dlažba svahu u opěr z upraveného lomového žulového kamene LK 20 do lože C 25/30 plochy do 10 m2</t>
  </si>
  <si>
    <t>-1023139509</t>
  </si>
  <si>
    <t>Poznámka k položce:_x000d_
žlábek z kamenné dlažby podél křídel</t>
  </si>
  <si>
    <t xml:space="preserve">0,3*8,0*4*1,15    "š. x dl. x 4 křídla</t>
  </si>
  <si>
    <t>109</t>
  </si>
  <si>
    <t>548900001R</t>
  </si>
  <si>
    <t>Zabroušení plechů po odříznutí (odpálení)</t>
  </si>
  <si>
    <t>-1920675169</t>
  </si>
  <si>
    <t xml:space="preserve">180,541    "odříznuté plechy dle pol. 767991912</t>
  </si>
  <si>
    <t xml:space="preserve">46,5*2    "zabroušení vystupujícího plechu po odstranění chodník. vrstev na mostovce dle detailu 03A</t>
  </si>
  <si>
    <t>110</t>
  </si>
  <si>
    <t>-1540111072</t>
  </si>
  <si>
    <t xml:space="preserve">8,0*0,75*2*1,15    "pod betonové lože revizních schodišť - dl. x š. x 2 schodiště</t>
  </si>
  <si>
    <t xml:space="preserve">8,0*(0,3+0,15)*2*1,15    "pod žlábkem a obrubníky podél reviz.schodišť - dtto</t>
  </si>
  <si>
    <t>111</t>
  </si>
  <si>
    <t>564851111</t>
  </si>
  <si>
    <t>Podklad ze štěrkodrtě ŠD tl 150 mm</t>
  </si>
  <si>
    <t>1367836211</t>
  </si>
  <si>
    <t>Poznámka k položce:_x000d_
ŠDb tl. 150 mm - podklad chodníků dle pol.577133131R</t>
  </si>
  <si>
    <t>112</t>
  </si>
  <si>
    <t>564871111</t>
  </si>
  <si>
    <t>Podklad ze štěrkodrtě ŠD tl 250 mm</t>
  </si>
  <si>
    <t>705976190</t>
  </si>
  <si>
    <t>Poznámka k položce:_x000d_
ŠDa tl. 250 mm</t>
  </si>
  <si>
    <t xml:space="preserve">9,5*(14,01+9,7)    "vozovka na předpolí za O1 - š. x dl.</t>
  </si>
  <si>
    <t xml:space="preserve">96,4    "vozovka na předpolí za O2 - dig.odměř.plocha</t>
  </si>
  <si>
    <t>113</t>
  </si>
  <si>
    <t>564921411</t>
  </si>
  <si>
    <t>Podklad z asfaltového recyklátu tl 60 mm</t>
  </si>
  <si>
    <t>1765888324</t>
  </si>
  <si>
    <t xml:space="preserve">Poznámka k položce:_x000d_
R mat dle pol. 577133131R_x000d_
podklad chodníků - bude použit materiál odfrézovaný ze stavby </t>
  </si>
  <si>
    <t>114</t>
  </si>
  <si>
    <t>564952113</t>
  </si>
  <si>
    <t>Podklad z mechanicky zpevněného kameniva MZK tl 170 mm</t>
  </si>
  <si>
    <t>1584081415</t>
  </si>
  <si>
    <t>115</t>
  </si>
  <si>
    <t>1535152603</t>
  </si>
  <si>
    <t>Poznámka k položce:_x000d_
ACP 16+ tl. 50 mm</t>
  </si>
  <si>
    <t>116</t>
  </si>
  <si>
    <t>667732931</t>
  </si>
  <si>
    <t>Poznámka k položce:_x000d_
nad vrstvou ACL, dle pol. 577155142</t>
  </si>
  <si>
    <t>117</t>
  </si>
  <si>
    <t>2054784258</t>
  </si>
  <si>
    <t>Poznámka k položce:_x000d_
pod vrstvou ACL, dle pol. 577155142</t>
  </si>
  <si>
    <t>118</t>
  </si>
  <si>
    <t>577133131R</t>
  </si>
  <si>
    <t>Asfaltový beton vrstva obrusná ACO 8 (ABJ) tl 40 mm š do 3 m z modifikovaného asfaltu</t>
  </si>
  <si>
    <t>1749649266</t>
  </si>
  <si>
    <t>Poznámka k položce:_x000d_
ACO 8CH tl. 40 mm</t>
  </si>
  <si>
    <t>"dle výkresů D2.2 A D2.3</t>
  </si>
  <si>
    <t xml:space="preserve">1,75*(14,01+19,01)    "chodníky za O1 - š. x součet dl.</t>
  </si>
  <si>
    <t xml:space="preserve">1,75*4,352*2    "chodníky za O2 - dtto</t>
  </si>
  <si>
    <t>119</t>
  </si>
  <si>
    <t>577134141</t>
  </si>
  <si>
    <t>Asfaltový beton vrstva obrusná ACO 11 (ABS) tř. I tl 40 mm š přes 3 m z modifikovaného asfaltu</t>
  </si>
  <si>
    <t>1615058516</t>
  </si>
  <si>
    <t>120</t>
  </si>
  <si>
    <t>577144142R</t>
  </si>
  <si>
    <t>Asfaltový beton vrstva obrusná ACO 11 (ABS) tř. I tl 45 mm š přes 3 m z modifikovaného asfaltu</t>
  </si>
  <si>
    <t>-1178607430</t>
  </si>
  <si>
    <t>"vozovka na mostě mezi dilatacemi dle D2.2, 3</t>
  </si>
  <si>
    <t xml:space="preserve">8,5*46,425    "š. bez odvodňovacích proužků x dl.</t>
  </si>
  <si>
    <t>121</t>
  </si>
  <si>
    <t>577155142</t>
  </si>
  <si>
    <t>Asfaltový beton vrstva ložní ACL 16 (ABH) tl 60 mm š přes 3 m z modifikovaného asfaltu</t>
  </si>
  <si>
    <t>1040700419</t>
  </si>
  <si>
    <t>122</t>
  </si>
  <si>
    <t>578132114</t>
  </si>
  <si>
    <t>Litý asfalt MA 8 (LAJ) tl 35 mm š do 3 m z nemodifikovaného asfaltu</t>
  </si>
  <si>
    <t>2073585658</t>
  </si>
  <si>
    <t>Poznámka k položce:_x000d_
odvodňovací proužek tl. 30-35 mm podél říms dle detailu 08</t>
  </si>
  <si>
    <t xml:space="preserve">0,5*46,425*2    "na mostovce - š. x dl. x obě strany vozovky</t>
  </si>
  <si>
    <t>123</t>
  </si>
  <si>
    <t>578143233</t>
  </si>
  <si>
    <t>Litý asfalt MA 11 (LAS) tl 40 mm š přes 3 m z modifikovaného asfaltu</t>
  </si>
  <si>
    <t>1928119420</t>
  </si>
  <si>
    <t>Poznámka k položce:_x000d_
ochrana izolace MA 11 IV modif. tl. 40 mm</t>
  </si>
  <si>
    <t xml:space="preserve">9,5*46,425    "vozovka na mostě mezi dilatacemi dle D2.2, 3 - š. x dl.</t>
  </si>
  <si>
    <t>Úpravy povrchů, podlahy a osazování výplní</t>
  </si>
  <si>
    <t>124</t>
  </si>
  <si>
    <t>628611101</t>
  </si>
  <si>
    <t>Nátěr betonu mostu epoxidový 1x impregnační OS-A</t>
  </si>
  <si>
    <t>1919793373</t>
  </si>
  <si>
    <t>Poznámka k položce:_x000d_
penetrační nátěr na betonových obrubnících opěr na styku s vozovkou</t>
  </si>
  <si>
    <t xml:space="preserve">0,1*4,795*2    "římsy přímé na křídlech O1 - š. x dl. x 2 křídla</t>
  </si>
  <si>
    <t xml:space="preserve">0,1*4,99    "římsa na opěrné zídce u O1 - š. x dl.</t>
  </si>
  <si>
    <t xml:space="preserve">0,1*4,82*2    "římsy v oblouku na křídlech O2 - š. x dl. x 2 křídla</t>
  </si>
  <si>
    <t>125</t>
  </si>
  <si>
    <t>628611131</t>
  </si>
  <si>
    <t>Nátěr betonu mostu akrylátový 2x ochranný pružný OS-C</t>
  </si>
  <si>
    <t>1849956978</t>
  </si>
  <si>
    <t xml:space="preserve">Poznámka k položce:_x000d_
ochranný pružný polymerový povlak nebo impregnační nátěr typu S4  betonových obrubníků opěr nad vozovkou (zvýšená odolnost proti mrazu a CH.R.L.)</t>
  </si>
  <si>
    <t xml:space="preserve">0,3*4,795*2    "římsy přímé na křídlech O1 - š. x dl. x 2 křídla</t>
  </si>
  <si>
    <t xml:space="preserve">0,3*4,99    "římsa na opěrné zídce u O1 - š. x dl.</t>
  </si>
  <si>
    <t xml:space="preserve">0,3*4,82*2    "římsy v oblouku na křídlech O2 - š. x dl. x 2 křídla</t>
  </si>
  <si>
    <t>126</t>
  </si>
  <si>
    <t>628613201R</t>
  </si>
  <si>
    <t>Protikorozní ochrana OK mostu IV.tř.- otryskání povrchu křemičitým pískem, stříkaná bezešvá izolace tl. 5 mm</t>
  </si>
  <si>
    <t>-164892034</t>
  </si>
  <si>
    <t>127</t>
  </si>
  <si>
    <t>628613202R</t>
  </si>
  <si>
    <t>Protikorozní ochrana OK mostu IV.tř.- otryskání povrchu křemičitým pískem, přímopochozí izolace tl. 10 mm</t>
  </si>
  <si>
    <t>-2063848876</t>
  </si>
  <si>
    <t xml:space="preserve">2,0*46,425*2    "chodníky na mostě - š. x dl. dle výkr. D2.2</t>
  </si>
  <si>
    <t>128</t>
  </si>
  <si>
    <t>628613203R</t>
  </si>
  <si>
    <t>Protikorozní ochrana OK mostu III.tř. - základní s vysokým obsahem Zn a 2x mezivrstva epoxidový bez metalizace</t>
  </si>
  <si>
    <t>1015892450</t>
  </si>
  <si>
    <t xml:space="preserve">Poznámka k položce:_x000d_
PKO ocelové nosné konstrukce – vnitřní povrchy_x000d_
typ PKO dle TZ : II B – nátěrový systém  v celkové tl. 280  m, vč. otryskání na stupeň Sa 2 1/2, vč. dodávky materiálu na tryskání a jeho odklizení</t>
  </si>
  <si>
    <t>" vnitřní povrchy dle D2.3, 4 - 20% ve tř. III</t>
  </si>
  <si>
    <t xml:space="preserve">(1,6*4+2,75*2+0,7*8+0,4*4*2)*46,425*1,5    "dl. x dl. OK x koef. 1,5 na doplňk. OK = cca celková vnitřní plocha</t>
  </si>
  <si>
    <t xml:space="preserve">-1441,496*0,8    "odečet 80% ve tř. IV</t>
  </si>
  <si>
    <t>129</t>
  </si>
  <si>
    <t>628613204R</t>
  </si>
  <si>
    <t>Protikorozní ochrana OK mostu III.tř. - 2x mezivrstva epoxidový, vrchní PU nátěr bez metalizace</t>
  </si>
  <si>
    <t>-2050356310</t>
  </si>
  <si>
    <t xml:space="preserve">Poznámka k položce:_x000d_
PKO ocelové nosné konstrukce vč. zábradlí a revizní lávky – vnější povrchy_x000d_
typ PKO dle TZ : modifikovaný I A + I speciál – duplexní  systém (kombinovaný povlak) v celkové tl. 220 mm, vč. lehkého otryskání (sweeping), vč. dodávky materiálu na tryskání a jeho odklizení</t>
  </si>
  <si>
    <t>"vnější povrchy dle výkr. D2.3, 4 - 20% ve tř. III</t>
  </si>
  <si>
    <t xml:space="preserve">(13,724+1,6*4+2,75*2+2,2*2)*46,425*1,5    "dl. x dl. OK x koef. 1,5 na doplňk. OK = cca celková vnější plocha</t>
  </si>
  <si>
    <t xml:space="preserve">-2090,796*0,8    "odečet 80% ve tř. IV</t>
  </si>
  <si>
    <t>130</t>
  </si>
  <si>
    <t>628613205R</t>
  </si>
  <si>
    <t>Protikorozní ochrana OK mostu IV.tř. - základní s vysokým obsahem Zn a 2x mezivrstva epoxidový bez metalizace</t>
  </si>
  <si>
    <t>-1903313194</t>
  </si>
  <si>
    <t>" vnitřní povrchy dle D2.3, 4</t>
  </si>
  <si>
    <t xml:space="preserve">1441,496*0,8    "množství dle pol. 628613203R x 80% ve tř. IV</t>
  </si>
  <si>
    <t>131</t>
  </si>
  <si>
    <t>628613206R</t>
  </si>
  <si>
    <t>Protikorozní ochrana OK mostu IV.tř. - 2x mezivrstva epoxidový, vrchní PU nátěr bez metalizace</t>
  </si>
  <si>
    <t>616063592</t>
  </si>
  <si>
    <t xml:space="preserve">Poznámka k položce:_x000d_
PKO ocelové nosné konstrukce vč. zábradlí a revizní lávky – vnější povrchy_x000d_
typ PKO dle TZ : modifikovaný I A + I speciál – duplexní  systém (kombinovaný povlak) v celkové tl. 220 m, vč. lehkého otryskání (sweeping), vč. dodávky materiálu na tryskání a jeho odklizení</t>
  </si>
  <si>
    <t>"vnější povrchy dle výkr. D2.3, 4</t>
  </si>
  <si>
    <t xml:space="preserve">2090,796*0,8    "množství dle pol. 628613204R x 80% ve tř. IV</t>
  </si>
  <si>
    <t>132</t>
  </si>
  <si>
    <t>628613207R</t>
  </si>
  <si>
    <t>Protikorozní ochrana OK mostu II. tř.- oprava metalizace - základní a 2x mezivrstva epoxidový, vrchní PU nátěr s metalizací</t>
  </si>
  <si>
    <t>-1914401894</t>
  </si>
  <si>
    <t xml:space="preserve">Poznámka k položce:_x000d_
oprava metalizace a PKO ocelové nosné konstrukce vč. zábradlí a revizní lávky – vnější povrchy_x000d_
typ PKO dle TZ : I A + I speciál – duplexní  systém (kombinovaný povlak) v celkové tl. 350 m, vč. otryskání na stupeň Sa 3, vč. dodávky materiálu na metalizaci a tryskání a jeho odklizení_x000d_
cena vč. dodávky zinku pro žárové stříkání</t>
  </si>
  <si>
    <t xml:space="preserve">2090,796*0,05    "5% z celkové vnější plochy dle pol. 628613204R</t>
  </si>
  <si>
    <t>133</t>
  </si>
  <si>
    <t>628613911</t>
  </si>
  <si>
    <t>Mechanické vyčištění hloubkové koroze mezi jednotlivými prvky OK mostů</t>
  </si>
  <si>
    <t>-614051634</t>
  </si>
  <si>
    <t xml:space="preserve">1442*0,5    "vnitřní plochy - množství dle pol. 628613203R x odhad 0,5m/m2 </t>
  </si>
  <si>
    <t xml:space="preserve">2091*0,5    "vnější plochy - množství dle pol. 628613204R x odhad 0,5m/m2</t>
  </si>
  <si>
    <t>134</t>
  </si>
  <si>
    <t>632664132R</t>
  </si>
  <si>
    <t>Nátěr betonové podlahy mostu epoxidový 1x podkladní + 1x elastický OS-E</t>
  </si>
  <si>
    <t>2137573316</t>
  </si>
  <si>
    <t>Poznámka k položce:_x000d_
ochranný nátěr obrubníků říms dle detailu 07</t>
  </si>
  <si>
    <t xml:space="preserve">0,3*4,82*2*1,15    "římsy v oblouku na křídlech O2 - š. x dl. x 2 křídla</t>
  </si>
  <si>
    <t>135</t>
  </si>
  <si>
    <t>54820859</t>
  </si>
  <si>
    <t xml:space="preserve">2   "úprava výšky stávajících uličních vpustí za O1</t>
  </si>
  <si>
    <t>136</t>
  </si>
  <si>
    <t>-1681468345</t>
  </si>
  <si>
    <t xml:space="preserve">2    "úprava výšky stávající šachty kanalizace a vodovodu za O1</t>
  </si>
  <si>
    <t xml:space="preserve">1    "úprava výšky stávající šachty vodovodu za O2</t>
  </si>
  <si>
    <t>137</t>
  </si>
  <si>
    <t>899722111</t>
  </si>
  <si>
    <t>Krytí potrubí z plastů výstražnou fólií z PVC 20 cm</t>
  </si>
  <si>
    <t>150378570</t>
  </si>
  <si>
    <t xml:space="preserve">28,0*(10+8)    "pro vyznačení trasy IS v chodnících za O1 vlevo a vpravo - dl. x ks</t>
  </si>
  <si>
    <t xml:space="preserve">15,0*(10+8)    "dtto za O2</t>
  </si>
  <si>
    <t>138</t>
  </si>
  <si>
    <t>899722114</t>
  </si>
  <si>
    <t>Krytí potrubí z plastů výstražnou fólií z PVC 40 cm</t>
  </si>
  <si>
    <t>-291577031</t>
  </si>
  <si>
    <t xml:space="preserve">6,0+7,0    "značení trasy vodovodu za O1 a O2 - odhad</t>
  </si>
  <si>
    <t>139</t>
  </si>
  <si>
    <t>911122111</t>
  </si>
  <si>
    <t>Výroba dílů ocelového zábradlí do 50 kg při opravách mostů</t>
  </si>
  <si>
    <t>-815410759</t>
  </si>
  <si>
    <t xml:space="preserve">47,8*(0,5*2)    "úprava části zábradlí pro vrátka k reviznímu schodišti - váha x dl. - dle detailu 09</t>
  </si>
  <si>
    <t xml:space="preserve">47,8*1,0*1,15    "vrátka k reviznímu schodišti - váha dle detailu 09 x dl. x rezerva na rám a kování</t>
  </si>
  <si>
    <t>140</t>
  </si>
  <si>
    <t>911122112</t>
  </si>
  <si>
    <t>Výroba dílů ocelového zábradlí přes 50 kg při opravách mostů</t>
  </si>
  <si>
    <t>-1191473018</t>
  </si>
  <si>
    <t xml:space="preserve">229,0*4    "nové zábradlí na křídlech - váha x 4 ks panelů - dle detailu 09</t>
  </si>
  <si>
    <t xml:space="preserve">47,8*4,99    "nové zábradlí na opěrné zídce - váha 1bm x dl. panelu - dle detailu 09</t>
  </si>
  <si>
    <t>141</t>
  </si>
  <si>
    <t>911122211</t>
  </si>
  <si>
    <t>Montáž dílů ocelového zábradlí do 50 kg při opravách mostů</t>
  </si>
  <si>
    <t>-440378737</t>
  </si>
  <si>
    <t>Poznámka k položce:_x000d_
montáž zábradlí na předpolí a vrátek k reviznímu schodišti vč. ukotvení do betonových patek, římsy nebo obruby schodiště, vč. napojení na stávající zábradlí a event. úpravy stáv. zábradlí_x000d_
množství dle pol. 911122111</t>
  </si>
  <si>
    <t>142</t>
  </si>
  <si>
    <t>138000001R</t>
  </si>
  <si>
    <t>dodávka panelů zábradlí vč. kompletní PKO</t>
  </si>
  <si>
    <t>-105895624</t>
  </si>
  <si>
    <t>Poznámka k položce:_x000d_
panely nebo části panelů vč. spojovacího a kotvícího materiálu dle detailu 09,_x000d_
kompletní PKO dle TZ</t>
  </si>
  <si>
    <t>47,8/1000</t>
  </si>
  <si>
    <t>143</t>
  </si>
  <si>
    <t>138000002R</t>
  </si>
  <si>
    <t>dodávka uzamykatelných vrátek k reviznímu schodišti vč. veškerého kování a kompletní PKO</t>
  </si>
  <si>
    <t>364871075</t>
  </si>
  <si>
    <t xml:space="preserve">47,8/1000*1,0*1,15    "váha/bm dle detailu 09 x dl. x rezerva na rám a kování</t>
  </si>
  <si>
    <t>144</t>
  </si>
  <si>
    <t>911122212</t>
  </si>
  <si>
    <t>Montáž dílů ocelového zábradlí přes 50 kg při opravách mostů</t>
  </si>
  <si>
    <t>-1203593963</t>
  </si>
  <si>
    <t>Poznámka k položce:_x000d_
montáž panelů zábradlí vč. ukotvení do římsy_x000d_
množství dle pol. 911122112</t>
  </si>
  <si>
    <t>145</t>
  </si>
  <si>
    <t>1004149372</t>
  </si>
  <si>
    <t>1154,522/1000</t>
  </si>
  <si>
    <t>146</t>
  </si>
  <si>
    <t>914112111</t>
  </si>
  <si>
    <t>Tabulka s označením evidenčního čísla mostu</t>
  </si>
  <si>
    <t>109363858</t>
  </si>
  <si>
    <t>Poznámka k položce:_x000d_
vč. sloupku a upevňovacího materiálu</t>
  </si>
  <si>
    <t>147</t>
  </si>
  <si>
    <t>1155962531</t>
  </si>
  <si>
    <t xml:space="preserve">79,5    "V1a (0,125) - délka dle situace</t>
  </si>
  <si>
    <t>148</t>
  </si>
  <si>
    <t>-2141888826</t>
  </si>
  <si>
    <t xml:space="preserve">79,5*2    "V4 (0,25) souvislá - délka dle situace</t>
  </si>
  <si>
    <t xml:space="preserve">10*0,5    "V4 (0,25) přerušovaná - délka dle situace x kadence čáry 0,5 (zatáčka za O2)</t>
  </si>
  <si>
    <t>149</t>
  </si>
  <si>
    <t>1725958448</t>
  </si>
  <si>
    <t xml:space="preserve">79,5    "dle pol. 915111112</t>
  </si>
  <si>
    <t xml:space="preserve">164    "dle pol. 915121112</t>
  </si>
  <si>
    <t>150</t>
  </si>
  <si>
    <t>1402945389</t>
  </si>
  <si>
    <t>Poznámka k položce:_x000d_
zpětné osazení stávajících silničních obrubníků - výšková úprava</t>
  </si>
  <si>
    <t xml:space="preserve">14,01+19,01    "za O1</t>
  </si>
  <si>
    <t xml:space="preserve">4,4*2    "za O2</t>
  </si>
  <si>
    <t>151</t>
  </si>
  <si>
    <t>916331112</t>
  </si>
  <si>
    <t>Osazení zahradního obrubníku betonového do lože z betonu s boční opěrou</t>
  </si>
  <si>
    <t>804239166</t>
  </si>
  <si>
    <t>"dle výkr. D2.2</t>
  </si>
  <si>
    <t xml:space="preserve">8,0*2*2    "obrubníky podél revizního schodiště - dl. x 2ks x 2 schodiště</t>
  </si>
  <si>
    <t xml:space="preserve">14,01+15,73    "obrubníky chodníků za O1</t>
  </si>
  <si>
    <t xml:space="preserve">2,8+1,0    "obrubníky na odbočce chodníku za O1 v místě budoucího revizního schodiště</t>
  </si>
  <si>
    <t xml:space="preserve">4,4*2    "obrubníky chodníků za O2</t>
  </si>
  <si>
    <t>152</t>
  </si>
  <si>
    <t>59217001</t>
  </si>
  <si>
    <t>obrubník betonový zahradní 1000x50x250mm</t>
  </si>
  <si>
    <t>-1277713273</t>
  </si>
  <si>
    <t>153</t>
  </si>
  <si>
    <t>852878448</t>
  </si>
  <si>
    <t xml:space="preserve">9,5    "spára pro napojení obrusné vrstvy za O1 (napojení na SO 101)</t>
  </si>
  <si>
    <t xml:space="preserve">12,5    "dtto za O2 - před frézováním</t>
  </si>
  <si>
    <t xml:space="preserve">12,5    "dtto za O2 - napojení na stávající komunikaci</t>
  </si>
  <si>
    <t xml:space="preserve">46,425*2*2    "spára podél obrubníků na mostě (2x - spára v ACO 11+ a v MA 11 IV)</t>
  </si>
  <si>
    <t xml:space="preserve">(14,01+9,6)*2    "spára podél obrubníků za O1</t>
  </si>
  <si>
    <t xml:space="preserve">9,5*2    "spára podél obrubníků za O2</t>
  </si>
  <si>
    <t>154</t>
  </si>
  <si>
    <t>583445023</t>
  </si>
  <si>
    <t>Poznámka k položce:_x000d_
dle pol. 919112233</t>
  </si>
  <si>
    <t xml:space="preserve">46,425*2    "spára podél obrubníků na mostě (spára v ACO 11+)</t>
  </si>
  <si>
    <t xml:space="preserve">(14,01+9,6)*2    "spára podél obrubníků za O1 - dtto</t>
  </si>
  <si>
    <t xml:space="preserve">9,5*2    "spára podél obrubníků za O2 - dtto</t>
  </si>
  <si>
    <t xml:space="preserve">(9,5+2,2*2)*4    "spára podél MZ</t>
  </si>
  <si>
    <t>155</t>
  </si>
  <si>
    <t>919121233</t>
  </si>
  <si>
    <t>Těsnění spár zálivkou za studena pro komůrky š 20 mm hl 40 mm bez těsnicího profilu</t>
  </si>
  <si>
    <t>1922624762</t>
  </si>
  <si>
    <t xml:space="preserve">46,425*2    "spára podél obrubníků na mostě (spára v MA 11 IV)</t>
  </si>
  <si>
    <t>156</t>
  </si>
  <si>
    <t>931941112</t>
  </si>
  <si>
    <t>Osazení dilatačního mostního závěru lamelového - posun do 100 mm</t>
  </si>
  <si>
    <t>-907579935</t>
  </si>
  <si>
    <t>157</t>
  </si>
  <si>
    <t>931000001R</t>
  </si>
  <si>
    <t>Lamelový mostní závěr pro zatížení do 4000 kN, posun do 60 mm</t>
  </si>
  <si>
    <t>-1353779134</t>
  </si>
  <si>
    <t>Poznámka k položce:_x000d_
vč. krycích plechů z nekorodující oceli s protiskluznou úpravou na chodnících</t>
  </si>
  <si>
    <t xml:space="preserve">13,500    "na O1, posun do 60 mm</t>
  </si>
  <si>
    <t>158</t>
  </si>
  <si>
    <t>931000002R</t>
  </si>
  <si>
    <t>Lamelový mostní závěr se sníženou hlučností s tělesy se zvláštní tvarovou úpravou, pro zatížení do 4000 kN, posun do 100 mm</t>
  </si>
  <si>
    <t>-586567029</t>
  </si>
  <si>
    <t xml:space="preserve">13,594    "na O2, posun do 100 mm</t>
  </si>
  <si>
    <t>159</t>
  </si>
  <si>
    <t>931942113</t>
  </si>
  <si>
    <t>Odstranění dilatačního zařízení š 270 mm</t>
  </si>
  <si>
    <t>796263194</t>
  </si>
  <si>
    <t>Poznámka k položce:_x000d_
odstranění mostních závěrů_x000d_
odvoz a likvidaci zajistí zhotovitel na vlastní náklady</t>
  </si>
  <si>
    <t xml:space="preserve">13,500    "na O1 - dle detailu 02B</t>
  </si>
  <si>
    <t xml:space="preserve">13,594    "na O2 - dtto</t>
  </si>
  <si>
    <t>160</t>
  </si>
  <si>
    <t>931992121</t>
  </si>
  <si>
    <t>Výplň dilatačních spár z extrudovaného polystyrénu tl 20 mm</t>
  </si>
  <si>
    <t>1884590743</t>
  </si>
  <si>
    <t>Poznámka k položce:_x000d_
uložení přechod. desky do ozubu záv. zídky - dle D2.6, 7</t>
  </si>
  <si>
    <t xml:space="preserve">((0,25+0,25)*(9,42+9,56)+(0,25*0,25*4))*1,15    "(š. + v.) x součet dl. + čela</t>
  </si>
  <si>
    <t>161</t>
  </si>
  <si>
    <t>931994141</t>
  </si>
  <si>
    <t>Těsnění pracovní spáry betonové konstrukce polyuretanovým tmelem do pl 1,5 cm2</t>
  </si>
  <si>
    <t>-443669759</t>
  </si>
  <si>
    <t xml:space="preserve">(12,5*4)*2    "vodorovné prac.spáry - (2x dobetonávka MZ, 1x mezi ZZ a úl.prahem, 1x mezi úl. prahem a dobetonávkou čela) x 2opěry</t>
  </si>
  <si>
    <t xml:space="preserve">6,4*2*2    "prac. psára mezi křídlem a dříkem opěry - dl. x 2křídla x 2 opěry</t>
  </si>
  <si>
    <t xml:space="preserve">3,4    "prac. spára mezi římsou na křídle a římsou na opěrné zídce za O1</t>
  </si>
  <si>
    <t xml:space="preserve">1,1*2    "prac. spára mezi křídlem a opěrnou zídkou za O1</t>
  </si>
  <si>
    <t xml:space="preserve">(4,0+0,2)*2    "prac. spára mezi přechod. deskami</t>
  </si>
  <si>
    <t>162</t>
  </si>
  <si>
    <t>931994142</t>
  </si>
  <si>
    <t>Těsnění dilatační spáry betonové konstrukce polyuretanovým tmelem do pl 4,0 cm2</t>
  </si>
  <si>
    <t>-1733553985</t>
  </si>
  <si>
    <t>Poznámka k položce:_x000d_
trvale pružná zálivka s předtěsněním</t>
  </si>
  <si>
    <t xml:space="preserve">((9,42+9,56)+(0,25+0,25)*4)*1,15    "uložení přechod. desky do ozubu záv.  zídky - dle D2.6, 7</t>
  </si>
  <si>
    <t>163</t>
  </si>
  <si>
    <t>936560001R</t>
  </si>
  <si>
    <t>Nivelační značka na konstrukci</t>
  </si>
  <si>
    <t>752759246</t>
  </si>
  <si>
    <t xml:space="preserve">2*2    "na opěrách</t>
  </si>
  <si>
    <t xml:space="preserve">3*2    "na bocích ocel. NK</t>
  </si>
  <si>
    <t xml:space="preserve">2*2    "na křídlech</t>
  </si>
  <si>
    <t>164</t>
  </si>
  <si>
    <t>936941121</t>
  </si>
  <si>
    <t>Osazení nerezového odvodňovače mostovky do plastbetonu</t>
  </si>
  <si>
    <t>-1998687287</t>
  </si>
  <si>
    <t>Poznámka k položce:_x000d_
trubky TR 50x1 z korozivzdorné oceli přivařené do otvoru vyříznutého do OK mostu</t>
  </si>
  <si>
    <t>165</t>
  </si>
  <si>
    <t>140600001R</t>
  </si>
  <si>
    <t>Mostní odvodňovací trubka D 50 (povrchů izolace) z nerez oceli s prodloužením</t>
  </si>
  <si>
    <t>ks</t>
  </si>
  <si>
    <t>1703927223</t>
  </si>
  <si>
    <t>Poznámka k položce:_x000d_
vč. šikmého seříznutí</t>
  </si>
  <si>
    <t xml:space="preserve">8   "trubky dl. 1,0 m pro zaústění pod most</t>
  </si>
  <si>
    <t>166</t>
  </si>
  <si>
    <t>140600002R</t>
  </si>
  <si>
    <t>Mostní odvodňovací trubka D 50 (povrchů izolace) z nerez oceli se zaústěním do ležatého svodu</t>
  </si>
  <si>
    <t>875050139</t>
  </si>
  <si>
    <t xml:space="preserve">4    "trubky dl. cca 0,55 m pro zaústění ležatého svodu</t>
  </si>
  <si>
    <t>167</t>
  </si>
  <si>
    <t>936942122</t>
  </si>
  <si>
    <t>Osazení mostní vpusti 300/500 mm</t>
  </si>
  <si>
    <t>-1760948835</t>
  </si>
  <si>
    <t>Poznámka k položce:_x000d_
kompletní provedení vč. přivaření k ocelové NK dle detailu 04</t>
  </si>
  <si>
    <t>168</t>
  </si>
  <si>
    <t>552417130R</t>
  </si>
  <si>
    <t>odvodňovač mostní mříž 500 x 260 mm s prodloužením výtoku</t>
  </si>
  <si>
    <t>-1882880770</t>
  </si>
  <si>
    <t xml:space="preserve">Poznámka k položce:_x000d_
kompletní dodávka vč. veškerého instalačního materiálu a vč. prodloužení  a šikmého seříznutí odpadní trouby pod spodní líc nosné konstr. -  dle detailu 04B</t>
  </si>
  <si>
    <t>169</t>
  </si>
  <si>
    <t>552417140R</t>
  </si>
  <si>
    <t>odvodňovač mostní mříž 500 x 260 mm se zaústěním do ležatého svodu</t>
  </si>
  <si>
    <t>347076761</t>
  </si>
  <si>
    <t xml:space="preserve">Poznámka k položce:_x000d_
kompletní dodávka vč. veškerého instalačního materiálu a vč. zaústění odvodňovače do ležatého svodu -  dle detailu 04A</t>
  </si>
  <si>
    <t>170</t>
  </si>
  <si>
    <t>936943927</t>
  </si>
  <si>
    <t>Montáž věšákového závěsu odvodnění mostu 2-bodového DN 300</t>
  </si>
  <si>
    <t>479533558</t>
  </si>
  <si>
    <t xml:space="preserve">40/2,5    "závěsy pro ležatý svod odvodnění mostu (na potrubí cca po 2,5m)</t>
  </si>
  <si>
    <t>171</t>
  </si>
  <si>
    <t>552418640R</t>
  </si>
  <si>
    <t>závěs dvoubodový nerez pro trubku DN 200</t>
  </si>
  <si>
    <t>516202832</t>
  </si>
  <si>
    <t>Poznámka k položce:_x000d_
vč. objímek</t>
  </si>
  <si>
    <t>172</t>
  </si>
  <si>
    <t>936992131R</t>
  </si>
  <si>
    <t>Montáž odvodnění mostu z plastového potrubí HDPE DN 200</t>
  </si>
  <si>
    <t>-1389528761</t>
  </si>
  <si>
    <t xml:space="preserve">10,0*4    "ležatý svod pro odvodnění mostu - 4x 10m</t>
  </si>
  <si>
    <t>173</t>
  </si>
  <si>
    <t>286194001R</t>
  </si>
  <si>
    <t>koleno PE-HD 90°, D 200</t>
  </si>
  <si>
    <t>1599836251</t>
  </si>
  <si>
    <t>174</t>
  </si>
  <si>
    <t>286193260R</t>
  </si>
  <si>
    <t>trubka, PE-HD d 200</t>
  </si>
  <si>
    <t>1108170408</t>
  </si>
  <si>
    <t>175</t>
  </si>
  <si>
    <t>938131111</t>
  </si>
  <si>
    <t>Odstranění přebytečné zeminy (nánosů) u říms průčelního zdiva a křídel ručně</t>
  </si>
  <si>
    <t>1260344808</t>
  </si>
  <si>
    <t>Poznámka k položce:_x000d_
odstranění nánosů z betonové dlažby svahu před opěrami</t>
  </si>
  <si>
    <t xml:space="preserve">0,3*7,0*14,0*2*0,4    "odhad dle foto - tl. x dl.svahu x š. svahu x 2 opěry x 40% plochy</t>
  </si>
  <si>
    <t>176</t>
  </si>
  <si>
    <t>944411111</t>
  </si>
  <si>
    <t>Montáž záchytné sítě třídy A</t>
  </si>
  <si>
    <t>-873788323</t>
  </si>
  <si>
    <t>Poznámka k položce:_x000d_
záchytná síť zavěšená pod nosnou kcí mostu pro sanaci a PKO podhledů a boků nosné OK</t>
  </si>
  <si>
    <t xml:space="preserve">16*45    "š. x dl.</t>
  </si>
  <si>
    <t>177</t>
  </si>
  <si>
    <t>944411211</t>
  </si>
  <si>
    <t>Příplatek k záchytné síti třídy A za první a ZKD den použití</t>
  </si>
  <si>
    <t>110200408</t>
  </si>
  <si>
    <t>Poznámka k položce:_x000d_
předpoklad délky prováděných prací 2 měsíce, t.j. 60 dnů - plocha x koef. 60</t>
  </si>
  <si>
    <t>720*60 'Přepočtené koeficientem množství</t>
  </si>
  <si>
    <t>178</t>
  </si>
  <si>
    <t>944411811</t>
  </si>
  <si>
    <t>Demontáž záchytné sítě typu A</t>
  </si>
  <si>
    <t>1803703724</t>
  </si>
  <si>
    <t>179</t>
  </si>
  <si>
    <t>945211122</t>
  </si>
  <si>
    <t>Montáž pojízdné pracovní lávky mostu zavěšené pod mostem</t>
  </si>
  <si>
    <t>2049213026</t>
  </si>
  <si>
    <t>Poznámka k položce:_x000d_
lávka pro provádění sanačních prací podhledu a boků ocelové NK - předpoklad 2 ks</t>
  </si>
  <si>
    <t>180</t>
  </si>
  <si>
    <t>945211132</t>
  </si>
  <si>
    <t>Přesun pojízdné pracovní lávky mostu zavěšené pod mostem</t>
  </si>
  <si>
    <t>760995931</t>
  </si>
  <si>
    <t xml:space="preserve">45/1,5    "délka rozpětí mostu/předpokládaný rozsah práce z lávky 1,5 m</t>
  </si>
  <si>
    <t>181</t>
  </si>
  <si>
    <t>945211222</t>
  </si>
  <si>
    <t>Demontáž pojízdné pracovní lávky zavěšené pod mostem</t>
  </si>
  <si>
    <t>1310261402</t>
  </si>
  <si>
    <t>182</t>
  </si>
  <si>
    <t>945211292</t>
  </si>
  <si>
    <t>Měsíční nájem pojízdná pracovní lávka mostu zavěšená pod mostem</t>
  </si>
  <si>
    <t>-1104232045</t>
  </si>
  <si>
    <t xml:space="preserve">2*2    "2 lávky a 2 měsíce</t>
  </si>
  <si>
    <t>183</t>
  </si>
  <si>
    <t>962051111</t>
  </si>
  <si>
    <t>Bourání mostních zdí a pilířů z ŽB</t>
  </si>
  <si>
    <t>248678610</t>
  </si>
  <si>
    <t xml:space="preserve">1,0*0,85*13,5    "revizní chodník (betonový blok před opěrou) u O2 - š. x v. x dl. - dle výkr. D2.8</t>
  </si>
  <si>
    <t>184</t>
  </si>
  <si>
    <t>963071112</t>
  </si>
  <si>
    <t>Demontáž ocelových prvků mostů šroubovaných nebo svařovaných přes 100 kg</t>
  </si>
  <si>
    <t>631574216</t>
  </si>
  <si>
    <t>Poznámka k položce:_x000d_
Kompletní demontáž mostních ložisek vč. event. vrtů, vybourání kapes a veškerých potřebných materiálů a prací. Odvoz a likvidaci demontovaných ložisek zajistí zhotovitel na vlastní náklady._x000d_
Cena demontáže je navýšena z důvodu práce ve velmi ztížených podmínkách (nosná konstrukce je zvednuta jen o cca 10-20 cm).</t>
  </si>
  <si>
    <t>"demontáž stávajících mostních ložisek</t>
  </si>
  <si>
    <t xml:space="preserve">140*4    "cca váha hrncového ložiska pro zatíž. do 4,0 MN x 4 ks</t>
  </si>
  <si>
    <t>185</t>
  </si>
  <si>
    <t>966006221</t>
  </si>
  <si>
    <t>Odstranění trubkového nástavce ze sloupku včetně demontáže dopravní značky</t>
  </si>
  <si>
    <t>-1735111314</t>
  </si>
  <si>
    <t>Poznámka k položce:_x000d_
vč. uložení ve skladu zhotovitele pro zpětné použití</t>
  </si>
  <si>
    <t xml:space="preserve">1    "demontáž svislé dopravní značky na mostě</t>
  </si>
  <si>
    <t>186</t>
  </si>
  <si>
    <t>966075211</t>
  </si>
  <si>
    <t>Demontáž částí ocelového zábradlí mostů do 50 kg</t>
  </si>
  <si>
    <t>-1056786460</t>
  </si>
  <si>
    <t>Poznámka k položce:_x000d_
trubkové zábradlí - odhad cca 10 kg/bm_x000d_
Odvoz a likvidaci demontovaných OK zajistí zhotovitel na vlastní náklady.</t>
  </si>
  <si>
    <t>"demontáž jednoduchého trubkové zábradlí v místě budoucí opěrné zídky za O1</t>
  </si>
  <si>
    <t xml:space="preserve">5,0*10,0    "cca dl. x cca váha </t>
  </si>
  <si>
    <t>187</t>
  </si>
  <si>
    <t>966075212</t>
  </si>
  <si>
    <t>Demontáž částí ocelového zábradlí mostů přes 50 kg</t>
  </si>
  <si>
    <t>-1964166093</t>
  </si>
  <si>
    <t>Poznámka k položce:_x000d_
váha 1 ks panelu na křídle = 229 kg (dle detailu 09)_x000d_
váha 1 bm panelu zábradlí = 47,8 kg (dle detailu 09)_x000d_
Odvoz a likvidaci demontovaných OK zajistí zhotovitel na vlastní náklady.</t>
  </si>
  <si>
    <t xml:space="preserve">229,0*4   "stávající zábradlí na křídlech (4 ks)</t>
  </si>
  <si>
    <t xml:space="preserve">47,8*1,5    "část zábradlí pro montáž vrátek k reviznímu schodišti u O1</t>
  </si>
  <si>
    <t>188</t>
  </si>
  <si>
    <t>1994191160</t>
  </si>
  <si>
    <t>Poznámka k položce:_x000d_
dle pol. 113202111</t>
  </si>
  <si>
    <t>189</t>
  </si>
  <si>
    <t>985111211</t>
  </si>
  <si>
    <t>Odsekání betonu stěn tl do 80 mm</t>
  </si>
  <si>
    <t>1423168517</t>
  </si>
  <si>
    <t xml:space="preserve">(2,5+2,6)*13,5    "ubourání degradované části předstěny pilot O1 a O2 - součet v. x dl. - dle výkr. D2.8</t>
  </si>
  <si>
    <t>190</t>
  </si>
  <si>
    <t>985111232</t>
  </si>
  <si>
    <t>Odsekání betonu rubu kleneb a podlah tl do 100 mm</t>
  </si>
  <si>
    <t>1305090890</t>
  </si>
  <si>
    <t xml:space="preserve">(2,145+2,305)*13,5   "ubourání degradované části úložného prahu O1 a O2 - součet š. x dl. - dle výkr. D2.8</t>
  </si>
  <si>
    <t>191</t>
  </si>
  <si>
    <t>985111291</t>
  </si>
  <si>
    <t>Příplatek k odsekání omítek a betonu za práci ve stísněném prostoru</t>
  </si>
  <si>
    <t>704955402</t>
  </si>
  <si>
    <t>192</t>
  </si>
  <si>
    <t>985121122</t>
  </si>
  <si>
    <t>Tryskání degradovaného betonu stěn a rubu kleneb vodou pod tlakem do 1250 barů</t>
  </si>
  <si>
    <t>-1424161318</t>
  </si>
  <si>
    <t>Poznámka k položce:_x000d_
očištění opěr po odbourání křídel, záv. zídek a degrad. betonu úložného prahu_x000d_
odměřeno z výkresu D2.6, 7_x000d_
celkové množství je navýšeno o rezervu 10% - koef. 1,1</t>
  </si>
  <si>
    <t xml:space="preserve">(0,956+0,911)*12,5    "rub opěr O1,O2- součet v. x dl.</t>
  </si>
  <si>
    <t xml:space="preserve">0,956*2,045*2    "boky opěry O1 - v. x š. x 2 boky</t>
  </si>
  <si>
    <t xml:space="preserve">0,911*2,205*2    "boky opěry O1 - v. x š. x 2 boky </t>
  </si>
  <si>
    <t xml:space="preserve">2,41*(12,5+0,1*2)    "líc čela úlož.prahu O1 vč. boků - v. x součet dl.</t>
  </si>
  <si>
    <t xml:space="preserve">2,57*(12,5+0,1*2)    "líc čela úlož.prahu O2 vč. boku - v. x součet dl.</t>
  </si>
  <si>
    <t xml:space="preserve">(1,796+1,956)*12,5    "horní povrch úložného prahu obou opěr  - součet š. x dl.</t>
  </si>
  <si>
    <t xml:space="preserve">0,25*(1,8+2,0)*8    "stěny kapes pro lisy - v.kapsy x dl. kapsy na O1 a O2 x ks</t>
  </si>
  <si>
    <t>149,012*1,1 'Přepočtené koeficientem množství</t>
  </si>
  <si>
    <t>193</t>
  </si>
  <si>
    <t>985311315</t>
  </si>
  <si>
    <t>Reprofilace rubu kleneb a podlah cementovými sanačními maltami tl 50 mm</t>
  </si>
  <si>
    <t>-1662137099</t>
  </si>
  <si>
    <t>Poznámka k položce:_x000d_
sanace úložného prahu</t>
  </si>
  <si>
    <t xml:space="preserve">46,9    "horní povrch úložného prahu obou opěr dle pol. 985121122</t>
  </si>
  <si>
    <t xml:space="preserve">7,6    "stěny kapes pro lisy dle pol. 985121122</t>
  </si>
  <si>
    <t>194</t>
  </si>
  <si>
    <t>985311911</t>
  </si>
  <si>
    <t>Příplatek při reprofilaci sanačními maltami za práci ve stísněném prostoru</t>
  </si>
  <si>
    <t>1168190951</t>
  </si>
  <si>
    <t>195</t>
  </si>
  <si>
    <t>985311913</t>
  </si>
  <si>
    <t>Příplatek při reprofilaci sanačními maltami za větší členitost povrchu (sloupy, výklenky)</t>
  </si>
  <si>
    <t>1710358560</t>
  </si>
  <si>
    <t>196</t>
  </si>
  <si>
    <t>985312131</t>
  </si>
  <si>
    <t>Stěrka k vyrovnání betonových ploch rubu kleneb a podlah tl 2 mm</t>
  </si>
  <si>
    <t>-601312858</t>
  </si>
  <si>
    <t>197</t>
  </si>
  <si>
    <t>985312191</t>
  </si>
  <si>
    <t>Příplatek ke stěrce pro vyrovnání betonových ploch za práci ve stísněném prostoru</t>
  </si>
  <si>
    <t>2131076579</t>
  </si>
  <si>
    <t>198</t>
  </si>
  <si>
    <t>985321211</t>
  </si>
  <si>
    <t>Ochranný nátěr výztuže na epoxidové bázi stěn, líce kleneb a podhledů 1 vrstva tl 1 mm</t>
  </si>
  <si>
    <t>-117723537</t>
  </si>
  <si>
    <t xml:space="preserve">163,913    "na všech ubouraných plochách dle pol. 985121122</t>
  </si>
  <si>
    <t>199</t>
  </si>
  <si>
    <t>985321912</t>
  </si>
  <si>
    <t>Příplatek k cenám ochranného nátěru výztuže za plochu do 10 m2 jednotlivě</t>
  </si>
  <si>
    <t>1566888223</t>
  </si>
  <si>
    <t>200</t>
  </si>
  <si>
    <t>985323212</t>
  </si>
  <si>
    <t>Spojovací můstek reprofilovaného betonu na epoxidové bázi tl 2 mm</t>
  </si>
  <si>
    <t>-1505616867</t>
  </si>
  <si>
    <t>Poznámka k položce:_x000d_
dle pol. 985121122</t>
  </si>
  <si>
    <t>201</t>
  </si>
  <si>
    <t>985323911</t>
  </si>
  <si>
    <t>Příplatek k cenám spojovacího můstku za práci ve stísněném prostoru</t>
  </si>
  <si>
    <t>-1193674592</t>
  </si>
  <si>
    <t>202</t>
  </si>
  <si>
    <t>985323912</t>
  </si>
  <si>
    <t>Příplatek k cenám spojovacího můstku za plochu do 10 m2 jednotlivě</t>
  </si>
  <si>
    <t>-92073462</t>
  </si>
  <si>
    <t>203</t>
  </si>
  <si>
    <t>985331215</t>
  </si>
  <si>
    <t>Dodatečné vlepování betonářské výztuže D 16 mm do chemické malty včetně vyvrtání otvoru</t>
  </si>
  <si>
    <t>1542648169</t>
  </si>
  <si>
    <t>Poznámka k položce:_x000d_
vč. rozměření, vrtání a spotřebu vrtáků, vyčištění otvoru, vyplnění otvorů maltou včetně dodání materiálu, zasunutí betonářské výztuže do otvoru vyplněného maltou_x000d_
výztuž je součástí položek pro výztuž dotčených konstrukcí</t>
  </si>
  <si>
    <t>dle detailu 10 - dl. vrtu x počet ks x 2 opěry</t>
  </si>
  <si>
    <t xml:space="preserve">0,25*220*2    "sanace horní části úl.prahu</t>
  </si>
  <si>
    <t xml:space="preserve">0,3*148*2    "boky a líc úl.prahu</t>
  </si>
  <si>
    <t>204</t>
  </si>
  <si>
    <t>985331217</t>
  </si>
  <si>
    <t>Dodatečné vlepování betonářské výztuže D 20 mm do chemické malty včetně vyvrtání otvoru</t>
  </si>
  <si>
    <t>563639011</t>
  </si>
  <si>
    <t>Poznámka k položce:_x000d_
vč. rozměření, vrtání a spotřebu vrtáků, vyčištění otvoru, vyplnění otvorů maltou včetně dodání materiálu, zasunutí betonářské výztuže do otvoru vyplněného maltou</t>
  </si>
  <si>
    <t xml:space="preserve">0,5*68*2    "propojení mezi novou záv.zídkou a stáv.úložným prahem</t>
  </si>
  <si>
    <t xml:space="preserve">0,7*68*2    "dtto</t>
  </si>
  <si>
    <t>205</t>
  </si>
  <si>
    <t>997013601</t>
  </si>
  <si>
    <t>-10478927</t>
  </si>
  <si>
    <t xml:space="preserve">29,295    "bet. dlažba dle pol. 113107132</t>
  </si>
  <si>
    <t xml:space="preserve">11,474    "beton z otryskání stáv. bet. konstrukcí dle pol. 985121122</t>
  </si>
  <si>
    <t xml:space="preserve">0,199    "beton z vrtů pro vlepenou výztuž dle pol. 985331215</t>
  </si>
  <si>
    <t xml:space="preserve">0,163    "beton z vrtů pro vlepenou výztuž dle pol. 985331217</t>
  </si>
  <si>
    <t xml:space="preserve">12,847*2,2    "podkladní beton ve výkopu dle pol. 130901121</t>
  </si>
  <si>
    <t>206</t>
  </si>
  <si>
    <t>997013602</t>
  </si>
  <si>
    <t>Poplatek za uložení na skládce (skládkovné) stavebního odpadu železobetonového kód odpadu 17 01 01</t>
  </si>
  <si>
    <t>-1949659615</t>
  </si>
  <si>
    <t xml:space="preserve">27,54    "želbet. revizní chodník před O2 hmotnost suti dle pol. 962051111</t>
  </si>
  <si>
    <t xml:space="preserve">12,944    "želbet. části předstěny pilot O1 a O2  hmotnost suti dle pol.  985111211</t>
  </si>
  <si>
    <t xml:space="preserve">14,718   "želbet. části úložného prahu O1 a O2  hmotnost suti dle pol.  985111232 </t>
  </si>
  <si>
    <t xml:space="preserve">83,084*2,4    "želbet. konstrukce ve výkopu dle pol. 130901123</t>
  </si>
  <si>
    <t>207</t>
  </si>
  <si>
    <t>997013814</t>
  </si>
  <si>
    <t>Poplatek za uložení na skládce (skládkovné) stavebního odpadu izolací kód odpadu 17 06 04</t>
  </si>
  <si>
    <t>1257492267</t>
  </si>
  <si>
    <t xml:space="preserve">12,535    "odstraněná mostní izolace dle pol. 711131001R</t>
  </si>
  <si>
    <t>208</t>
  </si>
  <si>
    <t>997013841</t>
  </si>
  <si>
    <t>Poplatek za uložení na skládce (skládkovné) odpadu po otryskávání bez obsahu nebezpečných látek kód odpadu 12 01 17</t>
  </si>
  <si>
    <t>-806070550</t>
  </si>
  <si>
    <t>Poznámka k položce:_x000d_
poplatek za odstranění odpadu po opravách PKO degradovaných částí ocelových konstrukcí</t>
  </si>
  <si>
    <t xml:space="preserve">26,021    "hmotnost suti dle pol. 628613201R</t>
  </si>
  <si>
    <t xml:space="preserve">10,956    "hmotnost suti dle pol. 628613202R</t>
  </si>
  <si>
    <t xml:space="preserve">21,622    "hmotnost suti  dle pol. 628613203R</t>
  </si>
  <si>
    <t xml:space="preserve">31,362    "hmotnost suti  dle pol. 628613204R</t>
  </si>
  <si>
    <t xml:space="preserve">68,039    "hmotnost suti  dle pol. 628613205R</t>
  </si>
  <si>
    <t xml:space="preserve">98,686    "hmotnost suti  dle pol. 628613206R</t>
  </si>
  <si>
    <t xml:space="preserve">10,036    "hmotnost suti  dle pol. 628613207R</t>
  </si>
  <si>
    <t>209</t>
  </si>
  <si>
    <t>997211111</t>
  </si>
  <si>
    <t>Svislá doprava suti na v 3,5 m</t>
  </si>
  <si>
    <t>-910942097</t>
  </si>
  <si>
    <t>210</t>
  </si>
  <si>
    <t>997211511</t>
  </si>
  <si>
    <t>Vodorovná doprava suti po suchu na vzdálenost do 1 km</t>
  </si>
  <si>
    <t>1166112531</t>
  </si>
  <si>
    <t>211</t>
  </si>
  <si>
    <t>997211519</t>
  </si>
  <si>
    <t>Příplatek ZKD 1 km u vodorovné dopravy suti</t>
  </si>
  <si>
    <t>-201485560</t>
  </si>
  <si>
    <t>Poznámka k položce:_x000d_
celk. vzdálenost skládky - předpoklad 20 km (koef. 19)</t>
  </si>
  <si>
    <t>773,365*19 'Přepočtené koeficientem množství</t>
  </si>
  <si>
    <t>212</t>
  </si>
  <si>
    <t>-1443984977</t>
  </si>
  <si>
    <t xml:space="preserve">43,425    "podkladní vrstvy vozovky dle pol. 113107184</t>
  </si>
  <si>
    <t xml:space="preserve">101,360    "podkladní vrstvy vozovky dle pol. 113107244</t>
  </si>
  <si>
    <t>213</t>
  </si>
  <si>
    <t>997221646R</t>
  </si>
  <si>
    <t>Poplatek za uložení na skládce (skládkovné) odpadu asfaltového</t>
  </si>
  <si>
    <t>363054541</t>
  </si>
  <si>
    <t xml:space="preserve">12,535    "odstraněná izolace stávající mostovky dle hmotnosti suti pol. 711131001R</t>
  </si>
  <si>
    <t>214</t>
  </si>
  <si>
    <t>521290090</t>
  </si>
  <si>
    <t xml:space="preserve">1,92    "hmotnost suti dle pol. 113107112</t>
  </si>
  <si>
    <t xml:space="preserve">66,42    "hmotnost suti dle pol. 113107113</t>
  </si>
  <si>
    <t xml:space="preserve">38,6    "hmotnost suti dle pol. 113107163</t>
  </si>
  <si>
    <t xml:space="preserve">90,098    "hmotnost suti dle pol. 113107223</t>
  </si>
  <si>
    <t xml:space="preserve">42,336    "hmotnost suti dle pol. 938131111</t>
  </si>
  <si>
    <t>215</t>
  </si>
  <si>
    <t>998212111</t>
  </si>
  <si>
    <t>Přesun hmot pro mosty zděné, monolitické betonové nebo ocelové v do 20 m</t>
  </si>
  <si>
    <t>11096790</t>
  </si>
  <si>
    <t>216</t>
  </si>
  <si>
    <t>998212191</t>
  </si>
  <si>
    <t>Příplatek k přesunu hmot pro mosty zděné nebo monolitické za zvětšený přesun do 1000 m</t>
  </si>
  <si>
    <t>-2004046856</t>
  </si>
  <si>
    <t>PSV</t>
  </si>
  <si>
    <t>Práce a dodávky PSV</t>
  </si>
  <si>
    <t>711</t>
  </si>
  <si>
    <t>Izolace proti vodě, vlhkosti a plynům</t>
  </si>
  <si>
    <t>217</t>
  </si>
  <si>
    <t>711111001</t>
  </si>
  <si>
    <t>Provedení izolace proti zemní vlhkosti vodorovné za studena nátěrem penetračním</t>
  </si>
  <si>
    <t>-255152747</t>
  </si>
  <si>
    <t>Poznámka k položce:_x000d_
Izolace bet. konstrukcí na styku se zeminou - 1x ALP</t>
  </si>
  <si>
    <t>"přechodové desky</t>
  </si>
  <si>
    <t xml:space="preserve">(4,0*4,71*2)+0,3*(4,0*2+4,71*2)     "za O1 - povrch š. x dl. + boky v. x součet dl. - dle výkr. C1.06</t>
  </si>
  <si>
    <t xml:space="preserve">(19,1+20,6)+0,3*(4,0*2+10,3)    "za O2 - dle výkr. C1.07 - výpočet jako O1</t>
  </si>
  <si>
    <t>"základ opěrné zídky</t>
  </si>
  <si>
    <t xml:space="preserve">(0,1*5,19+0,5)*2    "š. vodorovné plochy  x dl. x 2</t>
  </si>
  <si>
    <t xml:space="preserve">90,134*0,1    "rezerva 10%</t>
  </si>
  <si>
    <t>218</t>
  </si>
  <si>
    <t>11163150</t>
  </si>
  <si>
    <t>lak penetrační asfaltový</t>
  </si>
  <si>
    <t>-1802692794</t>
  </si>
  <si>
    <t>Poznámka k položce:_x000d_
Spotřeba 0,3-0,4kg/m2</t>
  </si>
  <si>
    <t>99,147*0,0003 'Přepočtené koeficientem množství</t>
  </si>
  <si>
    <t>219</t>
  </si>
  <si>
    <t>711111002</t>
  </si>
  <si>
    <t>Provedení izolace proti zemní vlhkosti vodorovné za studena lakem asfaltovým</t>
  </si>
  <si>
    <t>592117558</t>
  </si>
  <si>
    <t>Poznámka k položce:_x000d_
Izolace bet. konstrukcí na styku se zeminou - 2x ALN</t>
  </si>
  <si>
    <t xml:space="preserve">(0,1*5,19+0,5)*2*2    "š. vodorovné plochy  x dl. x 2 x 2 nátěry</t>
  </si>
  <si>
    <t>220</t>
  </si>
  <si>
    <t>11163152</t>
  </si>
  <si>
    <t>lak hydroizolační asfaltový</t>
  </si>
  <si>
    <t>-731174444</t>
  </si>
  <si>
    <t>Poznámka k položce:_x000d_
Spotřeba: 0,3-0,5 kg/m2</t>
  </si>
  <si>
    <t>4,076*0,00035 'Přepočtené koeficientem množství</t>
  </si>
  <si>
    <t>221</t>
  </si>
  <si>
    <t>711112001</t>
  </si>
  <si>
    <t>Provedení izolace proti zemní vlhkosti svislé za studena nátěrem penetračním</t>
  </si>
  <si>
    <t>1463090055</t>
  </si>
  <si>
    <t xml:space="preserve">2,6*12,5*2    "rub opěr - v. x dl. x 2 opěry</t>
  </si>
  <si>
    <t xml:space="preserve">0,6*13,5*2    "líc opěr - v. x dl. x 2 opěry</t>
  </si>
  <si>
    <t xml:space="preserve">15,7*2    "rub křídla na O1 - dig.odměř.plocha x 2 ks</t>
  </si>
  <si>
    <t xml:space="preserve">16,8*2    "rub křídla na O2 - dig.odměř.plocha x 2 ks</t>
  </si>
  <si>
    <t xml:space="preserve">6,6*2    "líc křídla na O1 - dig.odměř.plocha x 2 ks</t>
  </si>
  <si>
    <t xml:space="preserve">7,4*2    "líc křídla na O2 - dig.odměř.plocha x 2 ks</t>
  </si>
  <si>
    <t xml:space="preserve">0,5*(7,1+7,4)*2    "spodní hrana křídla na O1a O2 - š. x dl. x 2 ks</t>
  </si>
  <si>
    <t xml:space="preserve">188,7*0,1    "rezerva 10%</t>
  </si>
  <si>
    <t>222</t>
  </si>
  <si>
    <t>-1256049971</t>
  </si>
  <si>
    <t>207,57*0,00035 'Přepočtené koeficientem množství</t>
  </si>
  <si>
    <t>223</t>
  </si>
  <si>
    <t>711112002</t>
  </si>
  <si>
    <t>Provedení izolace proti zemní vlhkosti svislé za studena lakem asfaltovým</t>
  </si>
  <si>
    <t>1546640385</t>
  </si>
  <si>
    <t xml:space="preserve">207,570*2    "dle pol. 711112001 - 2x nátěr</t>
  </si>
  <si>
    <t>224</t>
  </si>
  <si>
    <t>-1612850753</t>
  </si>
  <si>
    <t>415,14*0,00045 'Přepočtené koeficientem množství</t>
  </si>
  <si>
    <t>225</t>
  </si>
  <si>
    <t>711121131</t>
  </si>
  <si>
    <t>Provedení izolace proti zemní vlhkosti vodorovné za horka nátěrem asfaltovým</t>
  </si>
  <si>
    <t>-237963752</t>
  </si>
  <si>
    <t>Poznámka k položce:_x000d_
2x nátěr</t>
  </si>
  <si>
    <t>"přechodové desky - dle výkr. C1.06</t>
  </si>
  <si>
    <t xml:space="preserve">((4,0*4,71*2)+0,3*(4,0*2+4,71*2))*2     "za O1 - povrch š. x dl. + boky v. x součet dl  x 2 nátěry</t>
  </si>
  <si>
    <t xml:space="preserve">((19,1+20,6)+0,3*(4,0*2+10,3))*2    "za O2 - dle výkr. C1.07 - výpočet jako O1</t>
  </si>
  <si>
    <t>226</t>
  </si>
  <si>
    <t>11161346</t>
  </si>
  <si>
    <t>asfalt stavebně izolační</t>
  </si>
  <si>
    <t>1846358271</t>
  </si>
  <si>
    <t>176,192*0,0015 'Přepočtené koeficientem množství</t>
  </si>
  <si>
    <t>227</t>
  </si>
  <si>
    <t>711131001R</t>
  </si>
  <si>
    <t>Odstranění mostní izolace vodorovné</t>
  </si>
  <si>
    <t>701443229</t>
  </si>
  <si>
    <t>Poznámka k položce:_x000d_
odstranění izolace ocelové mostovky</t>
  </si>
  <si>
    <t xml:space="preserve">9,5*46,425    "vozovka na mostě - š. x dl. dle výkr. C1.02</t>
  </si>
  <si>
    <t xml:space="preserve">2,0*46,425*2    "chodníky na mostě - š. x dl. dle výkr. C1.02</t>
  </si>
  <si>
    <t>228</t>
  </si>
  <si>
    <t>711141559</t>
  </si>
  <si>
    <t>Provedení izolace proti zemní vlhkosti pásy přitavením vodorovné NAIP</t>
  </si>
  <si>
    <t>809131628</t>
  </si>
  <si>
    <t xml:space="preserve">1,0*12,2*2*1,15    "izolace horní části přechodové desky</t>
  </si>
  <si>
    <t>229</t>
  </si>
  <si>
    <t>62831116R</t>
  </si>
  <si>
    <t>pás těžký asfaltovaný</t>
  </si>
  <si>
    <t>-82792007</t>
  </si>
  <si>
    <t>28,06*1,15 'Přepočtené koeficientem množství</t>
  </si>
  <si>
    <t>230</t>
  </si>
  <si>
    <t>711142559</t>
  </si>
  <si>
    <t>Provedení izolace proti zemní vlhkosti pásy přitavením svislé NAIP</t>
  </si>
  <si>
    <t>-1423798928</t>
  </si>
  <si>
    <t>Poznámka k položce:_x000d_
izolace rubu opěry k drenážnímu potrubí</t>
  </si>
  <si>
    <t xml:space="preserve">1,5*12,5*2*1,1    "rub opěr - v. x dl. x 2 opěry</t>
  </si>
  <si>
    <t>231</t>
  </si>
  <si>
    <t>554338675</t>
  </si>
  <si>
    <t>41,25*1,2 'Přepočtené koeficientem množství</t>
  </si>
  <si>
    <t>232</t>
  </si>
  <si>
    <t>711471053</t>
  </si>
  <si>
    <t>Provedení vodorovné izolace proti tlakové vodě termoplasty volně položenou fólií z nízkolehčeného PE</t>
  </si>
  <si>
    <t>1617850050</t>
  </si>
  <si>
    <t>Poznámka k položce:_x000d_
provedení těsnící vrstvy za opěrami ze 2 vrstev fólie dle detailu 06</t>
  </si>
  <si>
    <t xml:space="preserve">3,5*12,5*2*2*1,15    "š. x dl. x 2 vrstvy x 2 opěry</t>
  </si>
  <si>
    <t>233</t>
  </si>
  <si>
    <t>69341014</t>
  </si>
  <si>
    <t>geomembrána hydroizolační hladká tl 2,5 mm</t>
  </si>
  <si>
    <t>1554504125</t>
  </si>
  <si>
    <t>234</t>
  </si>
  <si>
    <t>711491172</t>
  </si>
  <si>
    <t>Provedení izolace proti tlakové vodě vodorovné z textilií vrstva ochranná</t>
  </si>
  <si>
    <t>-1827135927</t>
  </si>
  <si>
    <t>Poznámka k položce:_x000d_
těsnění za opěrou - ochranná geotextilie tl. min. 5 mm - 2 vrstvy (nad a pod geomembránou)</t>
  </si>
  <si>
    <t>235</t>
  </si>
  <si>
    <t>69311296</t>
  </si>
  <si>
    <t>geotextilie tkaná PES 600/50kN/m</t>
  </si>
  <si>
    <t>-1434076211</t>
  </si>
  <si>
    <t>201,25*1,05 'Přepočtené koeficientem množství</t>
  </si>
  <si>
    <t>236</t>
  </si>
  <si>
    <t>711491272</t>
  </si>
  <si>
    <t>Provedení izolace proti tlakové vodě svislé z textilií vrstva ochranná</t>
  </si>
  <si>
    <t>648450457</t>
  </si>
  <si>
    <t>Poznámka k položce:_x000d_
ochrana izolace rubu opěr - 2x geotextilie</t>
  </si>
  <si>
    <t xml:space="preserve">1,5*12,5*2*2*1,15    "v. x dl. x 2 vrstvy x 2 opěry</t>
  </si>
  <si>
    <t>237</t>
  </si>
  <si>
    <t>69311068</t>
  </si>
  <si>
    <t>geotextilie netkaná separační, ochranná, filtrační, drenážní PP 300g/m2</t>
  </si>
  <si>
    <t>920035285</t>
  </si>
  <si>
    <t>Poznámka k položce:_x000d_
geosyntetická folie s prolisy min. 6 mm (po stlačení) - 2 vrstvy + 10% ztratné</t>
  </si>
  <si>
    <t>172,5*1,1 'Přepočtené koeficientem množství</t>
  </si>
  <si>
    <t>238</t>
  </si>
  <si>
    <t>998711101</t>
  </si>
  <si>
    <t>Přesun hmot tonážní pro izolace proti vodě, vlhkosti a plynům v objektech výšky do 6 m</t>
  </si>
  <si>
    <t>246119989</t>
  </si>
  <si>
    <t>239</t>
  </si>
  <si>
    <t>998711194</t>
  </si>
  <si>
    <t>Příplatek k přesunu hmot tonážní 711 za zvětšený přesun do 1000 m</t>
  </si>
  <si>
    <t>203024819</t>
  </si>
  <si>
    <t>767</t>
  </si>
  <si>
    <t>Konstrukce zámečnické</t>
  </si>
  <si>
    <t>240</t>
  </si>
  <si>
    <t>767991912</t>
  </si>
  <si>
    <t>Opravy zámečnických konstrukcí ostatní - samostatné řezání plamenem</t>
  </si>
  <si>
    <t>257303346</t>
  </si>
  <si>
    <t xml:space="preserve">46,5*2    "snížení chodníkové obruby na ocel. mostovce dle detailu 03A</t>
  </si>
  <si>
    <t xml:space="preserve">1,2*4    "úprava NOK pro přístup za most - vyříznutí plechu podélníků dle detailu 03B</t>
  </si>
  <si>
    <t xml:space="preserve">9,5*2*2    "úprava NOK - odříznutí plechu MZ na vozovce dle detailu 03C</t>
  </si>
  <si>
    <t xml:space="preserve">2,0*2*2    "úprava NOK - odříznutí plechu MZ na chodnících dle detailu 03C  </t>
  </si>
  <si>
    <t xml:space="preserve">((0,5+0,26)*2)*8    "úprava NOK - vyříznutí otvorů pro most. odvodňovače dle detailu 03D</t>
  </si>
  <si>
    <t xml:space="preserve">(PI*0,05)*12    "úprava NOK - vyříznutí nebo vyvrtání otvorů pro odvodň. trubičky dle detailu 03E</t>
  </si>
  <si>
    <t xml:space="preserve">(PI*0,5)*4    "proříznutí ocelové chráničky vodovodu z důvodu zdvihu OK</t>
  </si>
  <si>
    <t xml:space="preserve">164,128*0,1    "rezerva 10%</t>
  </si>
  <si>
    <t>Práce a dodávky M</t>
  </si>
  <si>
    <t>21-M</t>
  </si>
  <si>
    <t>Elektromontáže</t>
  </si>
  <si>
    <t>241</t>
  </si>
  <si>
    <t>210290001R</t>
  </si>
  <si>
    <t>Výšková úprava paty sloupu VO</t>
  </si>
  <si>
    <t>1766230575</t>
  </si>
  <si>
    <t>Poznámka k položce:_x000d_
kompletní provedení vč. zemních a event. bouracích prací, vč. event. výměny krytu</t>
  </si>
  <si>
    <t xml:space="preserve">1    "sloup VO v místě nové opěrné zídky za O1</t>
  </si>
  <si>
    <t>23-M</t>
  </si>
  <si>
    <t>Montáže potrubí</t>
  </si>
  <si>
    <t>242</t>
  </si>
  <si>
    <t>230210002R</t>
  </si>
  <si>
    <t>Oprava spojení chráničky vodovodu po spuštění nosné OK</t>
  </si>
  <si>
    <t>-205704202</t>
  </si>
  <si>
    <t>Poznámka k položce:_x000d_
Oprava míst prořezů chrániček např. opatřením vhodnými opravnými manžetami s těsněním (způsob opravy a použitý typ manžet konzultovat se správcem vodovodu). Navržené řešení bude třeba případně korigovat po odkopání přechodových oblastí v návaznosti na skutečně zjištěný stav osazení chráničky.</t>
  </si>
  <si>
    <t>SO 901 - SO 901 - DIO - Dopravně inženýrská opatření</t>
  </si>
  <si>
    <t>572141111</t>
  </si>
  <si>
    <t>Vyrovnání povrchu dosavadních krytů asfaltovým betonem ACO (AB) tl do 40 mm</t>
  </si>
  <si>
    <t>85110935</t>
  </si>
  <si>
    <t>Poznámka k položce:_x000d_
zesílení konstrukčních vrstev objízdné komunikace</t>
  </si>
  <si>
    <t xml:space="preserve">6*7500*0,02    "sil. III/27214 a 27213 - odhad š. x dl. x 2%</t>
  </si>
  <si>
    <t xml:space="preserve">6*18500*0,02    "sil. II/610 a II/275 - odhad š. x dl. x 2%</t>
  </si>
  <si>
    <t>913111111</t>
  </si>
  <si>
    <t>Montáž a demontáž plastového podstavce dočasné dopravní značky</t>
  </si>
  <si>
    <t>-788797443</t>
  </si>
  <si>
    <t>Poznámka k položce:_x000d_
913111112</t>
  </si>
  <si>
    <t>913111112</t>
  </si>
  <si>
    <t>Montáž a demontáž sloupku délky do 2 m dočasné dopravní značky</t>
  </si>
  <si>
    <t>-1758551760</t>
  </si>
  <si>
    <t xml:space="preserve">Poznámka k položce:_x000d_
dle pol. 913111115_x000d_
</t>
  </si>
  <si>
    <t xml:space="preserve">98    "pro dopraví značky dle pol. dle pol. 913111115</t>
  </si>
  <si>
    <t xml:space="preserve">2*3    "pro dočasné zábrany dle pol. 913221111</t>
  </si>
  <si>
    <t>913111115</t>
  </si>
  <si>
    <t>Montáž a demontáž dočasné dopravní značky samostatné základní</t>
  </si>
  <si>
    <t>-816867902</t>
  </si>
  <si>
    <t>Poznámka k položce:_x000d_
montáž a demontáž značek na sloupky v jednotlivých křižovatkách - dle situace dopravního opatření</t>
  </si>
  <si>
    <t>"DZ pro uzavírku v místě rekonstrukce mostu a SO 101</t>
  </si>
  <si>
    <t xml:space="preserve">3    "B1</t>
  </si>
  <si>
    <t xml:space="preserve">1    "C3a</t>
  </si>
  <si>
    <t xml:space="preserve">1    "E3a</t>
  </si>
  <si>
    <t xml:space="preserve">1    "E13</t>
  </si>
  <si>
    <t xml:space="preserve">1    "IP10</t>
  </si>
  <si>
    <t xml:space="preserve">4    "IP22</t>
  </si>
  <si>
    <t xml:space="preserve">2    "IS11c</t>
  </si>
  <si>
    <t>"DZ pro obchozí trasu pro pěší</t>
  </si>
  <si>
    <t xml:space="preserve">4    "IP22 - informační tabule pro pěší</t>
  </si>
  <si>
    <t>"DZ pro objízdnou trasu vozidel do 3,5 t</t>
  </si>
  <si>
    <t xml:space="preserve">2    "IS3a</t>
  </si>
  <si>
    <t xml:space="preserve">14    "IS11c</t>
  </si>
  <si>
    <t xml:space="preserve">2    "IS11d</t>
  </si>
  <si>
    <t>"DZ pro objízdnou trasu vozidel nad 3,5 t</t>
  </si>
  <si>
    <t xml:space="preserve">3    "IP22</t>
  </si>
  <si>
    <t xml:space="preserve">23    "IS11c</t>
  </si>
  <si>
    <t xml:space="preserve">5    "IS11d</t>
  </si>
  <si>
    <t xml:space="preserve">30    "rezerva (IP22, IS11c, IS11d, IS3a a jiné)</t>
  </si>
  <si>
    <t>913111211</t>
  </si>
  <si>
    <t>Příplatek k dočasnému podstavci plastovému za první a ZKD den použití</t>
  </si>
  <si>
    <t>-2082654315</t>
  </si>
  <si>
    <t xml:space="preserve">Poznámka k položce:_x000d_
předpoklad délky stavby 4 měsíce, t.j. 120 dnů - množství dle pol. 913111111 x koef. 120 </t>
  </si>
  <si>
    <t>104*120 'Přepočtené koeficientem množství</t>
  </si>
  <si>
    <t>913111212</t>
  </si>
  <si>
    <t>Příplatek k dočasnému sloupku délky do 2 m za první a ZKD den použití</t>
  </si>
  <si>
    <t>-152027534</t>
  </si>
  <si>
    <t xml:space="preserve">Poznámka k položce:_x000d_
předpoklad délky stavby 4 měsíce, t.j. 120 dnů - množství dle pol. 913111112 x koef. 120 </t>
  </si>
  <si>
    <t>913121211</t>
  </si>
  <si>
    <t>Příplatek k dočasné dopravní značce kompletní základní za první a ZKD den použití</t>
  </si>
  <si>
    <t>1672026667</t>
  </si>
  <si>
    <t xml:space="preserve">Poznámka k položce:_x000d_
předpoklad délky stavby 4 měsíce, t.j. 120 dnů - množství dle pol. 913111115 x koef. 120 </t>
  </si>
  <si>
    <t>98*120 'Přepočtené koeficientem množství</t>
  </si>
  <si>
    <t>913221111</t>
  </si>
  <si>
    <t>Montáž a demontáž dočasné dopravní zábrany světelné šířky 1,5 m se 3 světly</t>
  </si>
  <si>
    <t>1546589896</t>
  </si>
  <si>
    <t>Poznámka k položce:_x000d_
na začátku a na konci objízdné trasy, osazené na sloupku u značky B1.</t>
  </si>
  <si>
    <t>913221211</t>
  </si>
  <si>
    <t xml:space="preserve">Příplatek k dočasné dopravní zábraně  světelné šířky 1,5m se 3 světly za první a ZKD den použití</t>
  </si>
  <si>
    <t>-1252847969</t>
  </si>
  <si>
    <t xml:space="preserve">Poznámka k položce:_x000d_
předpoklad délky stavby 4 měsíce, t.j. 120 dnů - množství dle pol. 913221111 x koef. 120 </t>
  </si>
  <si>
    <t>3*120 'Přepočtené koeficientem množství</t>
  </si>
  <si>
    <t>913921131</t>
  </si>
  <si>
    <t>Dočasné omezení platnosti zakrytí základní dopravní značky</t>
  </si>
  <si>
    <t>1384166087</t>
  </si>
  <si>
    <t xml:space="preserve">20    "odhad</t>
  </si>
  <si>
    <t>913921132</t>
  </si>
  <si>
    <t>Dočasné omezení platnosti odkrytí základní dopravní značky</t>
  </si>
  <si>
    <t>-139943633</t>
  </si>
  <si>
    <t>-1956655466</t>
  </si>
  <si>
    <t>998225194</t>
  </si>
  <si>
    <t>Příplatek k přesunu hmot pro pozemní komunikace s krytem z kamene, živičným, betonovým do 5000 m</t>
  </si>
  <si>
    <t>2056350409</t>
  </si>
  <si>
    <t>998225195</t>
  </si>
  <si>
    <t>Příplatek k přesunu hmot pro pozemní komunikace s krytem z kamene, živičným, betonovým ZKD 5000 m</t>
  </si>
  <si>
    <t>2004924091</t>
  </si>
  <si>
    <t>Poznámka k položce:_x000d_
celkem 26 km, násobeno koef. 5</t>
  </si>
  <si>
    <t>325,541*5 'Přepočtené koeficientem množství</t>
  </si>
  <si>
    <t>049103000</t>
  </si>
  <si>
    <t>Náklady vzniklé v souvislosti s realizací stavby</t>
  </si>
  <si>
    <t>907084402</t>
  </si>
  <si>
    <t xml:space="preserve">Poznámka k položce:_x000d_
Přirážka na náklady vzniklé aktuální realizací nebo změnami DIO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</si>
</sst>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top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21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31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31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35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31</v>
      </c>
      <c r="AL17" s="23"/>
      <c r="AM17" s="23"/>
      <c r="AN17" s="28" t="s">
        <v>37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31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Benatky_nad_Jizerou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mostu ev.č. 272-011 most přes Jizeru v Benátkách nad Jizerou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Benátky nad Jizerou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15. 10. 2020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28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Středočeský kraj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34</v>
      </c>
      <c r="AJ89" s="41"/>
      <c r="AK89" s="41"/>
      <c r="AL89" s="41"/>
      <c r="AM89" s="81" t="str">
        <f>IF(E17="","",E17)</f>
        <v>PUDIS a.s.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32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39</v>
      </c>
      <c r="AJ90" s="41"/>
      <c r="AK90" s="41"/>
      <c r="AL90" s="41"/>
      <c r="AM90" s="81" t="str">
        <f>IF(E20="","",E20)</f>
        <v>B.Gruntorádová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'001 - 001 - Všeobecné pol...'!J30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'001 - 001 - Všeobecné pol...'!P122</f>
        <v>0</v>
      </c>
      <c r="AV95" s="129">
        <f>'001 - 001 - Všeobecné pol...'!J33</f>
        <v>0</v>
      </c>
      <c r="AW95" s="129">
        <f>'001 - 001 - Všeobecné pol...'!J34</f>
        <v>0</v>
      </c>
      <c r="AX95" s="129">
        <f>'001 - 001 - Všeobecné pol...'!J35</f>
        <v>0</v>
      </c>
      <c r="AY95" s="129">
        <f>'001 - 001 - Všeobecné pol...'!J36</f>
        <v>0</v>
      </c>
      <c r="AZ95" s="129">
        <f>'001 - 001 - Všeobecné pol...'!F33</f>
        <v>0</v>
      </c>
      <c r="BA95" s="129">
        <f>'001 - 001 - Všeobecné pol...'!F34</f>
        <v>0</v>
      </c>
      <c r="BB95" s="129">
        <f>'001 - 001 - Všeobecné pol...'!F35</f>
        <v>0</v>
      </c>
      <c r="BC95" s="129">
        <f>'001 - 001 - Všeobecné pol...'!F36</f>
        <v>0</v>
      </c>
      <c r="BD95" s="131">
        <f>'001 - 001 - Všeobecné pol...'!F37</f>
        <v>0</v>
      </c>
      <c r="BE95" s="7"/>
      <c r="BT95" s="132" t="s">
        <v>21</v>
      </c>
      <c r="BV95" s="132" t="s">
        <v>84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16.5" customHeight="1">
      <c r="A96" s="120" t="s">
        <v>86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SO 101 - Úprava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28">
        <v>0</v>
      </c>
      <c r="AT96" s="129">
        <f>ROUND(SUM(AV96:AW96),2)</f>
        <v>0</v>
      </c>
      <c r="AU96" s="130">
        <f>'SO 101 - SO 101 - Úprava ...'!P122</f>
        <v>0</v>
      </c>
      <c r="AV96" s="129">
        <f>'SO 101 - SO 101 - Úprava ...'!J33</f>
        <v>0</v>
      </c>
      <c r="AW96" s="129">
        <f>'SO 101 - SO 101 - Úprava ...'!J34</f>
        <v>0</v>
      </c>
      <c r="AX96" s="129">
        <f>'SO 101 - SO 101 - Úprava ...'!J35</f>
        <v>0</v>
      </c>
      <c r="AY96" s="129">
        <f>'SO 101 - SO 101 - Úprava ...'!J36</f>
        <v>0</v>
      </c>
      <c r="AZ96" s="129">
        <f>'SO 101 - SO 101 - Úprava ...'!F33</f>
        <v>0</v>
      </c>
      <c r="BA96" s="129">
        <f>'SO 101 - SO 101 - Úprava ...'!F34</f>
        <v>0</v>
      </c>
      <c r="BB96" s="129">
        <f>'SO 101 - SO 101 - Úprava ...'!F35</f>
        <v>0</v>
      </c>
      <c r="BC96" s="129">
        <f>'SO 101 - SO 101 - Úprava ...'!F36</f>
        <v>0</v>
      </c>
      <c r="BD96" s="131">
        <f>'SO 101 - SO 101 - Úprava ...'!F37</f>
        <v>0</v>
      </c>
      <c r="BE96" s="7"/>
      <c r="BT96" s="132" t="s">
        <v>21</v>
      </c>
      <c r="BV96" s="132" t="s">
        <v>84</v>
      </c>
      <c r="BW96" s="132" t="s">
        <v>94</v>
      </c>
      <c r="BX96" s="132" t="s">
        <v>5</v>
      </c>
      <c r="CL96" s="132" t="s">
        <v>95</v>
      </c>
      <c r="CM96" s="132" t="s">
        <v>91</v>
      </c>
    </row>
    <row r="97" s="7" customFormat="1" ht="24.75" customHeight="1">
      <c r="A97" s="120" t="s">
        <v>86</v>
      </c>
      <c r="B97" s="121"/>
      <c r="C97" s="122"/>
      <c r="D97" s="123" t="s">
        <v>96</v>
      </c>
      <c r="E97" s="123"/>
      <c r="F97" s="123"/>
      <c r="G97" s="123"/>
      <c r="H97" s="123"/>
      <c r="I97" s="124"/>
      <c r="J97" s="123" t="s">
        <v>97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201 - SO 201 - Most ev...'!J30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28">
        <v>0</v>
      </c>
      <c r="AT97" s="129">
        <f>ROUND(SUM(AV97:AW97),2)</f>
        <v>0</v>
      </c>
      <c r="AU97" s="130">
        <f>'SO 201 - SO 201 - Most ev...'!P133</f>
        <v>0</v>
      </c>
      <c r="AV97" s="129">
        <f>'SO 201 - SO 201 - Most ev...'!J33</f>
        <v>0</v>
      </c>
      <c r="AW97" s="129">
        <f>'SO 201 - SO 201 - Most ev...'!J34</f>
        <v>0</v>
      </c>
      <c r="AX97" s="129">
        <f>'SO 201 - SO 201 - Most ev...'!J35</f>
        <v>0</v>
      </c>
      <c r="AY97" s="129">
        <f>'SO 201 - SO 201 - Most ev...'!J36</f>
        <v>0</v>
      </c>
      <c r="AZ97" s="129">
        <f>'SO 201 - SO 201 - Most ev...'!F33</f>
        <v>0</v>
      </c>
      <c r="BA97" s="129">
        <f>'SO 201 - SO 201 - Most ev...'!F34</f>
        <v>0</v>
      </c>
      <c r="BB97" s="129">
        <f>'SO 201 - SO 201 - Most ev...'!F35</f>
        <v>0</v>
      </c>
      <c r="BC97" s="129">
        <f>'SO 201 - SO 201 - Most ev...'!F36</f>
        <v>0</v>
      </c>
      <c r="BD97" s="131">
        <f>'SO 201 - SO 201 - Most ev...'!F37</f>
        <v>0</v>
      </c>
      <c r="BE97" s="7"/>
      <c r="BT97" s="132" t="s">
        <v>21</v>
      </c>
      <c r="BV97" s="132" t="s">
        <v>84</v>
      </c>
      <c r="BW97" s="132" t="s">
        <v>98</v>
      </c>
      <c r="BX97" s="132" t="s">
        <v>5</v>
      </c>
      <c r="CL97" s="132" t="s">
        <v>99</v>
      </c>
      <c r="CM97" s="132" t="s">
        <v>91</v>
      </c>
    </row>
    <row r="98" s="7" customFormat="1" ht="24.75" customHeight="1">
      <c r="A98" s="120" t="s">
        <v>86</v>
      </c>
      <c r="B98" s="121"/>
      <c r="C98" s="122"/>
      <c r="D98" s="123" t="s">
        <v>100</v>
      </c>
      <c r="E98" s="123"/>
      <c r="F98" s="123"/>
      <c r="G98" s="123"/>
      <c r="H98" s="123"/>
      <c r="I98" s="124"/>
      <c r="J98" s="123" t="s">
        <v>101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901 - SO 901 - DIO - D...'!J30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89</v>
      </c>
      <c r="AR98" s="127"/>
      <c r="AS98" s="133">
        <v>0</v>
      </c>
      <c r="AT98" s="134">
        <f>ROUND(SUM(AV98:AW98),2)</f>
        <v>0</v>
      </c>
      <c r="AU98" s="135">
        <f>'SO 901 - SO 901 - DIO - D...'!P122</f>
        <v>0</v>
      </c>
      <c r="AV98" s="134">
        <f>'SO 901 - SO 901 - DIO - D...'!J33</f>
        <v>0</v>
      </c>
      <c r="AW98" s="134">
        <f>'SO 901 - SO 901 - DIO - D...'!J34</f>
        <v>0</v>
      </c>
      <c r="AX98" s="134">
        <f>'SO 901 - SO 901 - DIO - D...'!J35</f>
        <v>0</v>
      </c>
      <c r="AY98" s="134">
        <f>'SO 901 - SO 901 - DIO - D...'!J36</f>
        <v>0</v>
      </c>
      <c r="AZ98" s="134">
        <f>'SO 901 - SO 901 - DIO - D...'!F33</f>
        <v>0</v>
      </c>
      <c r="BA98" s="134">
        <f>'SO 901 - SO 901 - DIO - D...'!F34</f>
        <v>0</v>
      </c>
      <c r="BB98" s="134">
        <f>'SO 901 - SO 901 - DIO - D...'!F35</f>
        <v>0</v>
      </c>
      <c r="BC98" s="134">
        <f>'SO 901 - SO 901 - DIO - D...'!F36</f>
        <v>0</v>
      </c>
      <c r="BD98" s="136">
        <f>'SO 901 - SO 901 - DIO - D...'!F37</f>
        <v>0</v>
      </c>
      <c r="BE98" s="7"/>
      <c r="BT98" s="132" t="s">
        <v>21</v>
      </c>
      <c r="BV98" s="132" t="s">
        <v>84</v>
      </c>
      <c r="BW98" s="132" t="s">
        <v>102</v>
      </c>
      <c r="BX98" s="132" t="s">
        <v>5</v>
      </c>
      <c r="CL98" s="132" t="s">
        <v>1</v>
      </c>
      <c r="CM98" s="132" t="s">
        <v>91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siR/bmp0nuHgnGGzP1Q7fNpSNI55mfmeWOV6Tw/2xE9t9S3EO6ySyozsTqAohYHKdcHFqEj5FH/dcGyHlV6oow==" hashValue="rku8XOrNFQ2JMP6uj5JvJTVW754fV7M2aBiNBrzudlTwgPOJEnfCzSOBKaNAzkSUaWkppABMtqvP2sZJNgB07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001 - Všeobecné pol...'!C2" display="/"/>
    <hyperlink ref="A96" location="'SO 101 - SO 101 - Úprava ...'!C2" display="/"/>
    <hyperlink ref="A97" location="'SO 201 - SO 201 - Most ev...'!C2" display="/"/>
    <hyperlink ref="A98" location="'SO 901 - SO 901 - DIO - 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91</v>
      </c>
    </row>
    <row r="4" s="1" customFormat="1" ht="24.96" customHeight="1">
      <c r="B4" s="21"/>
      <c r="D4" s="141" t="s">
        <v>103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mostu ev.č. 272-011 most přes Jizeru v Benátkách nad Jizerou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19</v>
      </c>
      <c r="E11" s="39"/>
      <c r="F11" s="147" t="s">
        <v>1</v>
      </c>
      <c r="G11" s="39"/>
      <c r="H11" s="39"/>
      <c r="I11" s="148" t="s">
        <v>20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15. 10. 2020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28</v>
      </c>
      <c r="E14" s="39"/>
      <c r="F14" s="39"/>
      <c r="G14" s="39"/>
      <c r="H14" s="39"/>
      <c r="I14" s="148" t="s">
        <v>29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30</v>
      </c>
      <c r="F15" s="39"/>
      <c r="G15" s="39"/>
      <c r="H15" s="39"/>
      <c r="I15" s="148" t="s">
        <v>31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32</v>
      </c>
      <c r="E17" s="39"/>
      <c r="F17" s="39"/>
      <c r="G17" s="39"/>
      <c r="H17" s="39"/>
      <c r="I17" s="148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34</v>
      </c>
      <c r="E20" s="39"/>
      <c r="F20" s="39"/>
      <c r="G20" s="39"/>
      <c r="H20" s="39"/>
      <c r="I20" s="148" t="s">
        <v>29</v>
      </c>
      <c r="J20" s="147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36</v>
      </c>
      <c r="F21" s="39"/>
      <c r="G21" s="39"/>
      <c r="H21" s="39"/>
      <c r="I21" s="148" t="s">
        <v>31</v>
      </c>
      <c r="J21" s="147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39</v>
      </c>
      <c r="E23" s="39"/>
      <c r="F23" s="39"/>
      <c r="G23" s="39"/>
      <c r="H23" s="39"/>
      <c r="I23" s="148" t="s">
        <v>29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40</v>
      </c>
      <c r="F24" s="39"/>
      <c r="G24" s="39"/>
      <c r="H24" s="39"/>
      <c r="I24" s="148" t="s">
        <v>31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41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42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44</v>
      </c>
      <c r="G32" s="39"/>
      <c r="H32" s="39"/>
      <c r="I32" s="160" t="s">
        <v>43</v>
      </c>
      <c r="J32" s="159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46</v>
      </c>
      <c r="E33" s="143" t="s">
        <v>47</v>
      </c>
      <c r="F33" s="162">
        <f>ROUND((SUM(BE122:BE164)),  2)</f>
        <v>0</v>
      </c>
      <c r="G33" s="39"/>
      <c r="H33" s="39"/>
      <c r="I33" s="163">
        <v>0.20999999999999999</v>
      </c>
      <c r="J33" s="162">
        <f>ROUND(((SUM(BE122:BE164))*I33),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48</v>
      </c>
      <c r="F34" s="162">
        <f>ROUND((SUM(BF122:BF164)),  2)</f>
        <v>0</v>
      </c>
      <c r="G34" s="39"/>
      <c r="H34" s="39"/>
      <c r="I34" s="163">
        <v>0.14999999999999999</v>
      </c>
      <c r="J34" s="162">
        <f>ROUND(((SUM(BF122:BF164))*I34),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49</v>
      </c>
      <c r="F35" s="162">
        <f>ROUND((SUM(BG122:BG164)),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50</v>
      </c>
      <c r="F36" s="162">
        <f>ROUND((SUM(BH122:BH164)),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51</v>
      </c>
      <c r="F37" s="162">
        <f>ROUND((SUM(BI122:BI164)),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52</v>
      </c>
      <c r="E39" s="166"/>
      <c r="F39" s="166"/>
      <c r="G39" s="167" t="s">
        <v>53</v>
      </c>
      <c r="H39" s="168" t="s">
        <v>54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59</v>
      </c>
      <c r="E65" s="180"/>
      <c r="F65" s="180"/>
      <c r="G65" s="172" t="s">
        <v>60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8" t="str">
        <f>E7</f>
        <v>Oprava mostu ev.č. 272-011 most přes Jizeru v Benátkách nad Jizerou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001 - 001 - Všeobecné položky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Benátky nad Jizerou</v>
      </c>
      <c r="G89" s="41"/>
      <c r="H89" s="41"/>
      <c r="I89" s="148" t="s">
        <v>24</v>
      </c>
      <c r="J89" s="80" t="str">
        <f>IF(J12="","",J12)</f>
        <v>15. 10. 2020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Středočeský kraj</v>
      </c>
      <c r="G91" s="41"/>
      <c r="H91" s="41"/>
      <c r="I91" s="148" t="s">
        <v>34</v>
      </c>
      <c r="J91" s="37" t="str">
        <f>E21</f>
        <v>PUDIS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148" t="s">
        <v>39</v>
      </c>
      <c r="J92" s="37" t="str">
        <f>E24</f>
        <v>B.Gruntorádová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9" t="s">
        <v>107</v>
      </c>
      <c r="D94" s="190"/>
      <c r="E94" s="190"/>
      <c r="F94" s="190"/>
      <c r="G94" s="190"/>
      <c r="H94" s="190"/>
      <c r="I94" s="191"/>
      <c r="J94" s="192" t="s">
        <v>108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109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110</v>
      </c>
    </row>
    <row r="97" hidden="1" s="9" customFormat="1" ht="24.96" customHeight="1">
      <c r="A97" s="9"/>
      <c r="B97" s="194"/>
      <c r="C97" s="195"/>
      <c r="D97" s="196" t="s">
        <v>111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112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113</v>
      </c>
      <c r="E99" s="204"/>
      <c r="F99" s="204"/>
      <c r="G99" s="204"/>
      <c r="H99" s="204"/>
      <c r="I99" s="205"/>
      <c r="J99" s="206">
        <f>J140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114</v>
      </c>
      <c r="E100" s="204"/>
      <c r="F100" s="204"/>
      <c r="G100" s="204"/>
      <c r="H100" s="204"/>
      <c r="I100" s="205"/>
      <c r="J100" s="206">
        <f>J143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202"/>
      <c r="D101" s="203" t="s">
        <v>115</v>
      </c>
      <c r="E101" s="204"/>
      <c r="F101" s="204"/>
      <c r="G101" s="204"/>
      <c r="H101" s="204"/>
      <c r="I101" s="205"/>
      <c r="J101" s="206">
        <f>J154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202"/>
      <c r="D102" s="203" t="s">
        <v>116</v>
      </c>
      <c r="E102" s="204"/>
      <c r="F102" s="204"/>
      <c r="G102" s="204"/>
      <c r="H102" s="204"/>
      <c r="I102" s="205"/>
      <c r="J102" s="206">
        <f>J162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Oprava mostu ev.č. 272-011 most přes Jizeru v Benátkách nad Jizerou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104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001 - 001 - Všeobecné položky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22</v>
      </c>
      <c r="D116" s="41"/>
      <c r="E116" s="41"/>
      <c r="F116" s="28" t="str">
        <f>F12</f>
        <v>Benátky nad Jizerou</v>
      </c>
      <c r="G116" s="41"/>
      <c r="H116" s="41"/>
      <c r="I116" s="148" t="s">
        <v>24</v>
      </c>
      <c r="J116" s="80" t="str">
        <f>IF(J12="","",J12)</f>
        <v>15. 10. 2020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E15</f>
        <v>Středočeský kraj</v>
      </c>
      <c r="G118" s="41"/>
      <c r="H118" s="41"/>
      <c r="I118" s="148" t="s">
        <v>34</v>
      </c>
      <c r="J118" s="37" t="str">
        <f>E21</f>
        <v>PUDIS a.s.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32</v>
      </c>
      <c r="D119" s="41"/>
      <c r="E119" s="41"/>
      <c r="F119" s="28" t="str">
        <f>IF(E18="","",E18)</f>
        <v>Vyplň údaj</v>
      </c>
      <c r="G119" s="41"/>
      <c r="H119" s="41"/>
      <c r="I119" s="148" t="s">
        <v>39</v>
      </c>
      <c r="J119" s="37" t="str">
        <f>E24</f>
        <v>B.Gruntorádová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118</v>
      </c>
      <c r="D121" s="211" t="s">
        <v>67</v>
      </c>
      <c r="E121" s="211" t="s">
        <v>63</v>
      </c>
      <c r="F121" s="211" t="s">
        <v>64</v>
      </c>
      <c r="G121" s="211" t="s">
        <v>119</v>
      </c>
      <c r="H121" s="211" t="s">
        <v>120</v>
      </c>
      <c r="I121" s="212" t="s">
        <v>121</v>
      </c>
      <c r="J121" s="213" t="s">
        <v>108</v>
      </c>
      <c r="K121" s="214" t="s">
        <v>122</v>
      </c>
      <c r="L121" s="215"/>
      <c r="M121" s="101" t="s">
        <v>1</v>
      </c>
      <c r="N121" s="102" t="s">
        <v>46</v>
      </c>
      <c r="O121" s="102" t="s">
        <v>123</v>
      </c>
      <c r="P121" s="102" t="s">
        <v>124</v>
      </c>
      <c r="Q121" s="102" t="s">
        <v>125</v>
      </c>
      <c r="R121" s="102" t="s">
        <v>126</v>
      </c>
      <c r="S121" s="102" t="s">
        <v>127</v>
      </c>
      <c r="T121" s="103" t="s">
        <v>128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129</v>
      </c>
      <c r="D122" s="41"/>
      <c r="E122" s="41"/>
      <c r="F122" s="41"/>
      <c r="G122" s="41"/>
      <c r="H122" s="41"/>
      <c r="I122" s="145"/>
      <c r="J122" s="216">
        <f>BK122</f>
        <v>0</v>
      </c>
      <c r="K122" s="41"/>
      <c r="L122" s="45"/>
      <c r="M122" s="104"/>
      <c r="N122" s="217"/>
      <c r="O122" s="105"/>
      <c r="P122" s="218">
        <f>P123</f>
        <v>0</v>
      </c>
      <c r="Q122" s="105"/>
      <c r="R122" s="218">
        <f>R123</f>
        <v>0</v>
      </c>
      <c r="S122" s="105"/>
      <c r="T122" s="219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110</v>
      </c>
      <c r="BK122" s="220">
        <f>BK123</f>
        <v>0</v>
      </c>
    </row>
    <row r="123" s="12" customFormat="1" ht="25.92" customHeight="1">
      <c r="A123" s="12"/>
      <c r="B123" s="221"/>
      <c r="C123" s="222"/>
      <c r="D123" s="223" t="s">
        <v>81</v>
      </c>
      <c r="E123" s="224" t="s">
        <v>130</v>
      </c>
      <c r="F123" s="224" t="s">
        <v>131</v>
      </c>
      <c r="G123" s="222"/>
      <c r="H123" s="222"/>
      <c r="I123" s="225"/>
      <c r="J123" s="226">
        <f>BK123</f>
        <v>0</v>
      </c>
      <c r="K123" s="222"/>
      <c r="L123" s="227"/>
      <c r="M123" s="228"/>
      <c r="N123" s="229"/>
      <c r="O123" s="229"/>
      <c r="P123" s="230">
        <f>P124+P140+P143+P154+P162</f>
        <v>0</v>
      </c>
      <c r="Q123" s="229"/>
      <c r="R123" s="230">
        <f>R124+R140+R143+R154+R162</f>
        <v>0</v>
      </c>
      <c r="S123" s="229"/>
      <c r="T123" s="231">
        <f>T124+T140+T143+T154+T162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132</v>
      </c>
      <c r="AT123" s="233" t="s">
        <v>81</v>
      </c>
      <c r="AU123" s="233" t="s">
        <v>82</v>
      </c>
      <c r="AY123" s="232" t="s">
        <v>133</v>
      </c>
      <c r="BK123" s="234">
        <f>BK124+BK140+BK143+BK154+BK162</f>
        <v>0</v>
      </c>
    </row>
    <row r="124" s="12" customFormat="1" ht="22.8" customHeight="1">
      <c r="A124" s="12"/>
      <c r="B124" s="221"/>
      <c r="C124" s="222"/>
      <c r="D124" s="223" t="s">
        <v>81</v>
      </c>
      <c r="E124" s="235" t="s">
        <v>134</v>
      </c>
      <c r="F124" s="235" t="s">
        <v>135</v>
      </c>
      <c r="G124" s="222"/>
      <c r="H124" s="222"/>
      <c r="I124" s="225"/>
      <c r="J124" s="236">
        <f>BK124</f>
        <v>0</v>
      </c>
      <c r="K124" s="222"/>
      <c r="L124" s="227"/>
      <c r="M124" s="228"/>
      <c r="N124" s="229"/>
      <c r="O124" s="229"/>
      <c r="P124" s="230">
        <f>SUM(P125:P139)</f>
        <v>0</v>
      </c>
      <c r="Q124" s="229"/>
      <c r="R124" s="230">
        <f>SUM(R125:R139)</f>
        <v>0</v>
      </c>
      <c r="S124" s="229"/>
      <c r="T124" s="231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132</v>
      </c>
      <c r="AT124" s="233" t="s">
        <v>81</v>
      </c>
      <c r="AU124" s="233" t="s">
        <v>21</v>
      </c>
      <c r="AY124" s="232" t="s">
        <v>133</v>
      </c>
      <c r="BK124" s="234">
        <f>SUM(BK125:BK139)</f>
        <v>0</v>
      </c>
    </row>
    <row r="125" s="2" customFormat="1" ht="16.5" customHeight="1">
      <c r="A125" s="39"/>
      <c r="B125" s="40"/>
      <c r="C125" s="237" t="s">
        <v>21</v>
      </c>
      <c r="D125" s="237" t="s">
        <v>136</v>
      </c>
      <c r="E125" s="238" t="s">
        <v>137</v>
      </c>
      <c r="F125" s="239" t="s">
        <v>138</v>
      </c>
      <c r="G125" s="240" t="s">
        <v>139</v>
      </c>
      <c r="H125" s="241">
        <v>1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47</v>
      </c>
      <c r="O125" s="92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140</v>
      </c>
      <c r="AT125" s="249" t="s">
        <v>136</v>
      </c>
      <c r="AU125" s="249" t="s">
        <v>91</v>
      </c>
      <c r="AY125" s="18" t="s">
        <v>133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21</v>
      </c>
      <c r="BK125" s="250">
        <f>ROUND(I125*H125,2)</f>
        <v>0</v>
      </c>
      <c r="BL125" s="18" t="s">
        <v>140</v>
      </c>
      <c r="BM125" s="249" t="s">
        <v>141</v>
      </c>
    </row>
    <row r="126" s="2" customFormat="1">
      <c r="A126" s="39"/>
      <c r="B126" s="40"/>
      <c r="C126" s="41"/>
      <c r="D126" s="251" t="s">
        <v>142</v>
      </c>
      <c r="E126" s="41"/>
      <c r="F126" s="252" t="s">
        <v>143</v>
      </c>
      <c r="G126" s="41"/>
      <c r="H126" s="41"/>
      <c r="I126" s="145"/>
      <c r="J126" s="41"/>
      <c r="K126" s="41"/>
      <c r="L126" s="45"/>
      <c r="M126" s="253"/>
      <c r="N126" s="25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91</v>
      </c>
    </row>
    <row r="127" s="2" customFormat="1" ht="16.5" customHeight="1">
      <c r="A127" s="39"/>
      <c r="B127" s="40"/>
      <c r="C127" s="237" t="s">
        <v>91</v>
      </c>
      <c r="D127" s="237" t="s">
        <v>136</v>
      </c>
      <c r="E127" s="238" t="s">
        <v>144</v>
      </c>
      <c r="F127" s="239" t="s">
        <v>138</v>
      </c>
      <c r="G127" s="240" t="s">
        <v>139</v>
      </c>
      <c r="H127" s="241">
        <v>1</v>
      </c>
      <c r="I127" s="242"/>
      <c r="J127" s="243">
        <f>ROUND(I127*H127,2)</f>
        <v>0</v>
      </c>
      <c r="K127" s="244"/>
      <c r="L127" s="45"/>
      <c r="M127" s="245" t="s">
        <v>1</v>
      </c>
      <c r="N127" s="246" t="s">
        <v>47</v>
      </c>
      <c r="O127" s="92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140</v>
      </c>
      <c r="AT127" s="249" t="s">
        <v>136</v>
      </c>
      <c r="AU127" s="249" t="s">
        <v>91</v>
      </c>
      <c r="AY127" s="18" t="s">
        <v>133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8" t="s">
        <v>21</v>
      </c>
      <c r="BK127" s="250">
        <f>ROUND(I127*H127,2)</f>
        <v>0</v>
      </c>
      <c r="BL127" s="18" t="s">
        <v>140</v>
      </c>
      <c r="BM127" s="249" t="s">
        <v>145</v>
      </c>
    </row>
    <row r="128" s="2" customFormat="1">
      <c r="A128" s="39"/>
      <c r="B128" s="40"/>
      <c r="C128" s="41"/>
      <c r="D128" s="251" t="s">
        <v>142</v>
      </c>
      <c r="E128" s="41"/>
      <c r="F128" s="252" t="s">
        <v>146</v>
      </c>
      <c r="G128" s="41"/>
      <c r="H128" s="41"/>
      <c r="I128" s="145"/>
      <c r="J128" s="41"/>
      <c r="K128" s="41"/>
      <c r="L128" s="45"/>
      <c r="M128" s="253"/>
      <c r="N128" s="25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142</v>
      </c>
      <c r="AU128" s="18" t="s">
        <v>91</v>
      </c>
    </row>
    <row r="129" s="2" customFormat="1" ht="16.5" customHeight="1">
      <c r="A129" s="39"/>
      <c r="B129" s="40"/>
      <c r="C129" s="237" t="s">
        <v>147</v>
      </c>
      <c r="D129" s="237" t="s">
        <v>136</v>
      </c>
      <c r="E129" s="238" t="s">
        <v>148</v>
      </c>
      <c r="F129" s="239" t="s">
        <v>149</v>
      </c>
      <c r="G129" s="240" t="s">
        <v>139</v>
      </c>
      <c r="H129" s="241">
        <v>1</v>
      </c>
      <c r="I129" s="242"/>
      <c r="J129" s="243">
        <f>ROUND(I129*H129,2)</f>
        <v>0</v>
      </c>
      <c r="K129" s="244"/>
      <c r="L129" s="45"/>
      <c r="M129" s="245" t="s">
        <v>1</v>
      </c>
      <c r="N129" s="246" t="s">
        <v>47</v>
      </c>
      <c r="O129" s="92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140</v>
      </c>
      <c r="AT129" s="249" t="s">
        <v>136</v>
      </c>
      <c r="AU129" s="249" t="s">
        <v>91</v>
      </c>
      <c r="AY129" s="18" t="s">
        <v>133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8" t="s">
        <v>21</v>
      </c>
      <c r="BK129" s="250">
        <f>ROUND(I129*H129,2)</f>
        <v>0</v>
      </c>
      <c r="BL129" s="18" t="s">
        <v>140</v>
      </c>
      <c r="BM129" s="249" t="s">
        <v>150</v>
      </c>
    </row>
    <row r="130" s="2" customFormat="1">
      <c r="A130" s="39"/>
      <c r="B130" s="40"/>
      <c r="C130" s="41"/>
      <c r="D130" s="251" t="s">
        <v>142</v>
      </c>
      <c r="E130" s="41"/>
      <c r="F130" s="252" t="s">
        <v>151</v>
      </c>
      <c r="G130" s="41"/>
      <c r="H130" s="41"/>
      <c r="I130" s="145"/>
      <c r="J130" s="41"/>
      <c r="K130" s="41"/>
      <c r="L130" s="45"/>
      <c r="M130" s="253"/>
      <c r="N130" s="25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142</v>
      </c>
      <c r="AU130" s="18" t="s">
        <v>91</v>
      </c>
    </row>
    <row r="131" s="2" customFormat="1" ht="16.5" customHeight="1">
      <c r="A131" s="39"/>
      <c r="B131" s="40"/>
      <c r="C131" s="237" t="s">
        <v>152</v>
      </c>
      <c r="D131" s="237" t="s">
        <v>136</v>
      </c>
      <c r="E131" s="238" t="s">
        <v>153</v>
      </c>
      <c r="F131" s="239" t="s">
        <v>154</v>
      </c>
      <c r="G131" s="240" t="s">
        <v>139</v>
      </c>
      <c r="H131" s="241">
        <v>1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47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140</v>
      </c>
      <c r="AT131" s="249" t="s">
        <v>136</v>
      </c>
      <c r="AU131" s="249" t="s">
        <v>91</v>
      </c>
      <c r="AY131" s="18" t="s">
        <v>133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21</v>
      </c>
      <c r="BK131" s="250">
        <f>ROUND(I131*H131,2)</f>
        <v>0</v>
      </c>
      <c r="BL131" s="18" t="s">
        <v>140</v>
      </c>
      <c r="BM131" s="249" t="s">
        <v>155</v>
      </c>
    </row>
    <row r="132" s="2" customFormat="1">
      <c r="A132" s="39"/>
      <c r="B132" s="40"/>
      <c r="C132" s="41"/>
      <c r="D132" s="251" t="s">
        <v>142</v>
      </c>
      <c r="E132" s="41"/>
      <c r="F132" s="252" t="s">
        <v>156</v>
      </c>
      <c r="G132" s="41"/>
      <c r="H132" s="41"/>
      <c r="I132" s="145"/>
      <c r="J132" s="41"/>
      <c r="K132" s="41"/>
      <c r="L132" s="45"/>
      <c r="M132" s="253"/>
      <c r="N132" s="25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142</v>
      </c>
      <c r="AU132" s="18" t="s">
        <v>91</v>
      </c>
    </row>
    <row r="133" s="2" customFormat="1" ht="16.5" customHeight="1">
      <c r="A133" s="39"/>
      <c r="B133" s="40"/>
      <c r="C133" s="237" t="s">
        <v>132</v>
      </c>
      <c r="D133" s="237" t="s">
        <v>136</v>
      </c>
      <c r="E133" s="238" t="s">
        <v>157</v>
      </c>
      <c r="F133" s="239" t="s">
        <v>158</v>
      </c>
      <c r="G133" s="240" t="s">
        <v>139</v>
      </c>
      <c r="H133" s="241">
        <v>1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47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140</v>
      </c>
      <c r="AT133" s="249" t="s">
        <v>136</v>
      </c>
      <c r="AU133" s="249" t="s">
        <v>91</v>
      </c>
      <c r="AY133" s="18" t="s">
        <v>133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21</v>
      </c>
      <c r="BK133" s="250">
        <f>ROUND(I133*H133,2)</f>
        <v>0</v>
      </c>
      <c r="BL133" s="18" t="s">
        <v>140</v>
      </c>
      <c r="BM133" s="249" t="s">
        <v>159</v>
      </c>
    </row>
    <row r="134" s="2" customFormat="1">
      <c r="A134" s="39"/>
      <c r="B134" s="40"/>
      <c r="C134" s="41"/>
      <c r="D134" s="251" t="s">
        <v>142</v>
      </c>
      <c r="E134" s="41"/>
      <c r="F134" s="252" t="s">
        <v>160</v>
      </c>
      <c r="G134" s="41"/>
      <c r="H134" s="41"/>
      <c r="I134" s="145"/>
      <c r="J134" s="41"/>
      <c r="K134" s="41"/>
      <c r="L134" s="45"/>
      <c r="M134" s="253"/>
      <c r="N134" s="25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91</v>
      </c>
    </row>
    <row r="135" s="2" customFormat="1" ht="16.5" customHeight="1">
      <c r="A135" s="39"/>
      <c r="B135" s="40"/>
      <c r="C135" s="237" t="s">
        <v>161</v>
      </c>
      <c r="D135" s="237" t="s">
        <v>136</v>
      </c>
      <c r="E135" s="238" t="s">
        <v>162</v>
      </c>
      <c r="F135" s="239" t="s">
        <v>163</v>
      </c>
      <c r="G135" s="240" t="s">
        <v>139</v>
      </c>
      <c r="H135" s="241">
        <v>1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47</v>
      </c>
      <c r="O135" s="92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140</v>
      </c>
      <c r="AT135" s="249" t="s">
        <v>136</v>
      </c>
      <c r="AU135" s="249" t="s">
        <v>91</v>
      </c>
      <c r="AY135" s="18" t="s">
        <v>133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21</v>
      </c>
      <c r="BK135" s="250">
        <f>ROUND(I135*H135,2)</f>
        <v>0</v>
      </c>
      <c r="BL135" s="18" t="s">
        <v>140</v>
      </c>
      <c r="BM135" s="249" t="s">
        <v>164</v>
      </c>
    </row>
    <row r="136" s="2" customFormat="1">
      <c r="A136" s="39"/>
      <c r="B136" s="40"/>
      <c r="C136" s="41"/>
      <c r="D136" s="251" t="s">
        <v>142</v>
      </c>
      <c r="E136" s="41"/>
      <c r="F136" s="252" t="s">
        <v>165</v>
      </c>
      <c r="G136" s="41"/>
      <c r="H136" s="41"/>
      <c r="I136" s="145"/>
      <c r="J136" s="41"/>
      <c r="K136" s="41"/>
      <c r="L136" s="45"/>
      <c r="M136" s="253"/>
      <c r="N136" s="25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142</v>
      </c>
      <c r="AU136" s="18" t="s">
        <v>91</v>
      </c>
    </row>
    <row r="137" s="2" customFormat="1" ht="16.5" customHeight="1">
      <c r="A137" s="39"/>
      <c r="B137" s="40"/>
      <c r="C137" s="237" t="s">
        <v>166</v>
      </c>
      <c r="D137" s="237" t="s">
        <v>136</v>
      </c>
      <c r="E137" s="238" t="s">
        <v>167</v>
      </c>
      <c r="F137" s="239" t="s">
        <v>168</v>
      </c>
      <c r="G137" s="240" t="s">
        <v>139</v>
      </c>
      <c r="H137" s="241">
        <v>1</v>
      </c>
      <c r="I137" s="242"/>
      <c r="J137" s="243">
        <f>ROUND(I137*H137,2)</f>
        <v>0</v>
      </c>
      <c r="K137" s="244"/>
      <c r="L137" s="45"/>
      <c r="M137" s="245" t="s">
        <v>1</v>
      </c>
      <c r="N137" s="246" t="s">
        <v>47</v>
      </c>
      <c r="O137" s="92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140</v>
      </c>
      <c r="AT137" s="249" t="s">
        <v>136</v>
      </c>
      <c r="AU137" s="249" t="s">
        <v>91</v>
      </c>
      <c r="AY137" s="18" t="s">
        <v>133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8" t="s">
        <v>21</v>
      </c>
      <c r="BK137" s="250">
        <f>ROUND(I137*H137,2)</f>
        <v>0</v>
      </c>
      <c r="BL137" s="18" t="s">
        <v>140</v>
      </c>
      <c r="BM137" s="249" t="s">
        <v>169</v>
      </c>
    </row>
    <row r="138" s="2" customFormat="1" ht="16.5" customHeight="1">
      <c r="A138" s="39"/>
      <c r="B138" s="40"/>
      <c r="C138" s="237" t="s">
        <v>170</v>
      </c>
      <c r="D138" s="237" t="s">
        <v>136</v>
      </c>
      <c r="E138" s="238" t="s">
        <v>171</v>
      </c>
      <c r="F138" s="239" t="s">
        <v>172</v>
      </c>
      <c r="G138" s="240" t="s">
        <v>139</v>
      </c>
      <c r="H138" s="241">
        <v>1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47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140</v>
      </c>
      <c r="AT138" s="249" t="s">
        <v>136</v>
      </c>
      <c r="AU138" s="249" t="s">
        <v>91</v>
      </c>
      <c r="AY138" s="18" t="s">
        <v>133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21</v>
      </c>
      <c r="BK138" s="250">
        <f>ROUND(I138*H138,2)</f>
        <v>0</v>
      </c>
      <c r="BL138" s="18" t="s">
        <v>140</v>
      </c>
      <c r="BM138" s="249" t="s">
        <v>173</v>
      </c>
    </row>
    <row r="139" s="2" customFormat="1" ht="16.5" customHeight="1">
      <c r="A139" s="39"/>
      <c r="B139" s="40"/>
      <c r="C139" s="237" t="s">
        <v>174</v>
      </c>
      <c r="D139" s="237" t="s">
        <v>136</v>
      </c>
      <c r="E139" s="238" t="s">
        <v>175</v>
      </c>
      <c r="F139" s="239" t="s">
        <v>176</v>
      </c>
      <c r="G139" s="240" t="s">
        <v>177</v>
      </c>
      <c r="H139" s="241">
        <v>1</v>
      </c>
      <c r="I139" s="242"/>
      <c r="J139" s="243">
        <f>ROUND(I139*H139,2)</f>
        <v>0</v>
      </c>
      <c r="K139" s="244"/>
      <c r="L139" s="45"/>
      <c r="M139" s="245" t="s">
        <v>1</v>
      </c>
      <c r="N139" s="246" t="s">
        <v>47</v>
      </c>
      <c r="O139" s="92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140</v>
      </c>
      <c r="AT139" s="249" t="s">
        <v>136</v>
      </c>
      <c r="AU139" s="249" t="s">
        <v>91</v>
      </c>
      <c r="AY139" s="18" t="s">
        <v>133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8" t="s">
        <v>21</v>
      </c>
      <c r="BK139" s="250">
        <f>ROUND(I139*H139,2)</f>
        <v>0</v>
      </c>
      <c r="BL139" s="18" t="s">
        <v>140</v>
      </c>
      <c r="BM139" s="249" t="s">
        <v>178</v>
      </c>
    </row>
    <row r="140" s="12" customFormat="1" ht="22.8" customHeight="1">
      <c r="A140" s="12"/>
      <c r="B140" s="221"/>
      <c r="C140" s="222"/>
      <c r="D140" s="223" t="s">
        <v>81</v>
      </c>
      <c r="E140" s="235" t="s">
        <v>179</v>
      </c>
      <c r="F140" s="235" t="s">
        <v>180</v>
      </c>
      <c r="G140" s="222"/>
      <c r="H140" s="222"/>
      <c r="I140" s="225"/>
      <c r="J140" s="236">
        <f>BK140</f>
        <v>0</v>
      </c>
      <c r="K140" s="222"/>
      <c r="L140" s="227"/>
      <c r="M140" s="228"/>
      <c r="N140" s="229"/>
      <c r="O140" s="229"/>
      <c r="P140" s="230">
        <f>SUM(P141:P142)</f>
        <v>0</v>
      </c>
      <c r="Q140" s="229"/>
      <c r="R140" s="230">
        <f>SUM(R141:R142)</f>
        <v>0</v>
      </c>
      <c r="S140" s="229"/>
      <c r="T140" s="231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2" t="s">
        <v>132</v>
      </c>
      <c r="AT140" s="233" t="s">
        <v>81</v>
      </c>
      <c r="AU140" s="233" t="s">
        <v>21</v>
      </c>
      <c r="AY140" s="232" t="s">
        <v>133</v>
      </c>
      <c r="BK140" s="234">
        <f>SUM(BK141:BK142)</f>
        <v>0</v>
      </c>
    </row>
    <row r="141" s="2" customFormat="1" ht="16.5" customHeight="1">
      <c r="A141" s="39"/>
      <c r="B141" s="40"/>
      <c r="C141" s="237" t="s">
        <v>26</v>
      </c>
      <c r="D141" s="237" t="s">
        <v>136</v>
      </c>
      <c r="E141" s="238" t="s">
        <v>181</v>
      </c>
      <c r="F141" s="239" t="s">
        <v>182</v>
      </c>
      <c r="G141" s="240" t="s">
        <v>139</v>
      </c>
      <c r="H141" s="241">
        <v>1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47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140</v>
      </c>
      <c r="AT141" s="249" t="s">
        <v>136</v>
      </c>
      <c r="AU141" s="249" t="s">
        <v>91</v>
      </c>
      <c r="AY141" s="18" t="s">
        <v>133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21</v>
      </c>
      <c r="BK141" s="250">
        <f>ROUND(I141*H141,2)</f>
        <v>0</v>
      </c>
      <c r="BL141" s="18" t="s">
        <v>140</v>
      </c>
      <c r="BM141" s="249" t="s">
        <v>183</v>
      </c>
    </row>
    <row r="142" s="2" customFormat="1">
      <c r="A142" s="39"/>
      <c r="B142" s="40"/>
      <c r="C142" s="41"/>
      <c r="D142" s="251" t="s">
        <v>142</v>
      </c>
      <c r="E142" s="41"/>
      <c r="F142" s="252" t="s">
        <v>184</v>
      </c>
      <c r="G142" s="41"/>
      <c r="H142" s="41"/>
      <c r="I142" s="145"/>
      <c r="J142" s="41"/>
      <c r="K142" s="41"/>
      <c r="L142" s="45"/>
      <c r="M142" s="253"/>
      <c r="N142" s="25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142</v>
      </c>
      <c r="AU142" s="18" t="s">
        <v>91</v>
      </c>
    </row>
    <row r="143" s="12" customFormat="1" ht="22.8" customHeight="1">
      <c r="A143" s="12"/>
      <c r="B143" s="221"/>
      <c r="C143" s="222"/>
      <c r="D143" s="223" t="s">
        <v>81</v>
      </c>
      <c r="E143" s="235" t="s">
        <v>185</v>
      </c>
      <c r="F143" s="235" t="s">
        <v>186</v>
      </c>
      <c r="G143" s="222"/>
      <c r="H143" s="222"/>
      <c r="I143" s="225"/>
      <c r="J143" s="236">
        <f>BK143</f>
        <v>0</v>
      </c>
      <c r="K143" s="222"/>
      <c r="L143" s="227"/>
      <c r="M143" s="228"/>
      <c r="N143" s="229"/>
      <c r="O143" s="229"/>
      <c r="P143" s="230">
        <f>SUM(P144:P153)</f>
        <v>0</v>
      </c>
      <c r="Q143" s="229"/>
      <c r="R143" s="230">
        <f>SUM(R144:R153)</f>
        <v>0</v>
      </c>
      <c r="S143" s="229"/>
      <c r="T143" s="231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2" t="s">
        <v>132</v>
      </c>
      <c r="AT143" s="233" t="s">
        <v>81</v>
      </c>
      <c r="AU143" s="233" t="s">
        <v>21</v>
      </c>
      <c r="AY143" s="232" t="s">
        <v>133</v>
      </c>
      <c r="BK143" s="234">
        <f>SUM(BK144:BK153)</f>
        <v>0</v>
      </c>
    </row>
    <row r="144" s="2" customFormat="1" ht="16.5" customHeight="1">
      <c r="A144" s="39"/>
      <c r="B144" s="40"/>
      <c r="C144" s="237" t="s">
        <v>187</v>
      </c>
      <c r="D144" s="237" t="s">
        <v>136</v>
      </c>
      <c r="E144" s="238" t="s">
        <v>188</v>
      </c>
      <c r="F144" s="239" t="s">
        <v>189</v>
      </c>
      <c r="G144" s="240" t="s">
        <v>139</v>
      </c>
      <c r="H144" s="241">
        <v>0.014999999999999999</v>
      </c>
      <c r="I144" s="242"/>
      <c r="J144" s="243">
        <f>ROUND(I144*H144,2)</f>
        <v>0</v>
      </c>
      <c r="K144" s="244"/>
      <c r="L144" s="45"/>
      <c r="M144" s="245" t="s">
        <v>1</v>
      </c>
      <c r="N144" s="246" t="s">
        <v>47</v>
      </c>
      <c r="O144" s="92"/>
      <c r="P144" s="247">
        <f>O144*H144</f>
        <v>0</v>
      </c>
      <c r="Q144" s="247">
        <v>0</v>
      </c>
      <c r="R144" s="247">
        <f>Q144*H144</f>
        <v>0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140</v>
      </c>
      <c r="AT144" s="249" t="s">
        <v>136</v>
      </c>
      <c r="AU144" s="249" t="s">
        <v>91</v>
      </c>
      <c r="AY144" s="18" t="s">
        <v>133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8" t="s">
        <v>21</v>
      </c>
      <c r="BK144" s="250">
        <f>ROUND(I144*H144,2)</f>
        <v>0</v>
      </c>
      <c r="BL144" s="18" t="s">
        <v>140</v>
      </c>
      <c r="BM144" s="249" t="s">
        <v>190</v>
      </c>
    </row>
    <row r="145" s="2" customFormat="1">
      <c r="A145" s="39"/>
      <c r="B145" s="40"/>
      <c r="C145" s="41"/>
      <c r="D145" s="251" t="s">
        <v>142</v>
      </c>
      <c r="E145" s="41"/>
      <c r="F145" s="252" t="s">
        <v>191</v>
      </c>
      <c r="G145" s="41"/>
      <c r="H145" s="41"/>
      <c r="I145" s="145"/>
      <c r="J145" s="41"/>
      <c r="K145" s="41"/>
      <c r="L145" s="45"/>
      <c r="M145" s="253"/>
      <c r="N145" s="25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142</v>
      </c>
      <c r="AU145" s="18" t="s">
        <v>91</v>
      </c>
    </row>
    <row r="146" s="2" customFormat="1" ht="16.5" customHeight="1">
      <c r="A146" s="39"/>
      <c r="B146" s="40"/>
      <c r="C146" s="237" t="s">
        <v>192</v>
      </c>
      <c r="D146" s="237" t="s">
        <v>136</v>
      </c>
      <c r="E146" s="238" t="s">
        <v>193</v>
      </c>
      <c r="F146" s="239" t="s">
        <v>189</v>
      </c>
      <c r="G146" s="240" t="s">
        <v>139</v>
      </c>
      <c r="H146" s="241">
        <v>0.014999999999999999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47</v>
      </c>
      <c r="O146" s="92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140</v>
      </c>
      <c r="AT146" s="249" t="s">
        <v>136</v>
      </c>
      <c r="AU146" s="249" t="s">
        <v>91</v>
      </c>
      <c r="AY146" s="18" t="s">
        <v>133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21</v>
      </c>
      <c r="BK146" s="250">
        <f>ROUND(I146*H146,2)</f>
        <v>0</v>
      </c>
      <c r="BL146" s="18" t="s">
        <v>140</v>
      </c>
      <c r="BM146" s="249" t="s">
        <v>194</v>
      </c>
    </row>
    <row r="147" s="2" customFormat="1">
      <c r="A147" s="39"/>
      <c r="B147" s="40"/>
      <c r="C147" s="41"/>
      <c r="D147" s="251" t="s">
        <v>142</v>
      </c>
      <c r="E147" s="41"/>
      <c r="F147" s="252" t="s">
        <v>195</v>
      </c>
      <c r="G147" s="41"/>
      <c r="H147" s="41"/>
      <c r="I147" s="145"/>
      <c r="J147" s="41"/>
      <c r="K147" s="41"/>
      <c r="L147" s="45"/>
      <c r="M147" s="253"/>
      <c r="N147" s="25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91</v>
      </c>
    </row>
    <row r="148" s="2" customFormat="1" ht="16.5" customHeight="1">
      <c r="A148" s="39"/>
      <c r="B148" s="40"/>
      <c r="C148" s="237" t="s">
        <v>196</v>
      </c>
      <c r="D148" s="237" t="s">
        <v>136</v>
      </c>
      <c r="E148" s="238" t="s">
        <v>197</v>
      </c>
      <c r="F148" s="239" t="s">
        <v>198</v>
      </c>
      <c r="G148" s="240" t="s">
        <v>177</v>
      </c>
      <c r="H148" s="241">
        <v>2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47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140</v>
      </c>
      <c r="AT148" s="249" t="s">
        <v>136</v>
      </c>
      <c r="AU148" s="249" t="s">
        <v>91</v>
      </c>
      <c r="AY148" s="18" t="s">
        <v>133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21</v>
      </c>
      <c r="BK148" s="250">
        <f>ROUND(I148*H148,2)</f>
        <v>0</v>
      </c>
      <c r="BL148" s="18" t="s">
        <v>140</v>
      </c>
      <c r="BM148" s="249" t="s">
        <v>199</v>
      </c>
    </row>
    <row r="149" s="2" customFormat="1">
      <c r="A149" s="39"/>
      <c r="B149" s="40"/>
      <c r="C149" s="41"/>
      <c r="D149" s="251" t="s">
        <v>142</v>
      </c>
      <c r="E149" s="41"/>
      <c r="F149" s="252" t="s">
        <v>200</v>
      </c>
      <c r="G149" s="41"/>
      <c r="H149" s="41"/>
      <c r="I149" s="145"/>
      <c r="J149" s="41"/>
      <c r="K149" s="41"/>
      <c r="L149" s="45"/>
      <c r="M149" s="253"/>
      <c r="N149" s="25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142</v>
      </c>
      <c r="AU149" s="18" t="s">
        <v>91</v>
      </c>
    </row>
    <row r="150" s="2" customFormat="1" ht="16.5" customHeight="1">
      <c r="A150" s="39"/>
      <c r="B150" s="40"/>
      <c r="C150" s="237" t="s">
        <v>201</v>
      </c>
      <c r="D150" s="237" t="s">
        <v>136</v>
      </c>
      <c r="E150" s="238" t="s">
        <v>202</v>
      </c>
      <c r="F150" s="239" t="s">
        <v>203</v>
      </c>
      <c r="G150" s="240" t="s">
        <v>177</v>
      </c>
      <c r="H150" s="241">
        <v>1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47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140</v>
      </c>
      <c r="AT150" s="249" t="s">
        <v>136</v>
      </c>
      <c r="AU150" s="249" t="s">
        <v>91</v>
      </c>
      <c r="AY150" s="18" t="s">
        <v>133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21</v>
      </c>
      <c r="BK150" s="250">
        <f>ROUND(I150*H150,2)</f>
        <v>0</v>
      </c>
      <c r="BL150" s="18" t="s">
        <v>140</v>
      </c>
      <c r="BM150" s="249" t="s">
        <v>204</v>
      </c>
    </row>
    <row r="151" s="2" customFormat="1">
      <c r="A151" s="39"/>
      <c r="B151" s="40"/>
      <c r="C151" s="41"/>
      <c r="D151" s="251" t="s">
        <v>142</v>
      </c>
      <c r="E151" s="41"/>
      <c r="F151" s="252" t="s">
        <v>205</v>
      </c>
      <c r="G151" s="41"/>
      <c r="H151" s="41"/>
      <c r="I151" s="145"/>
      <c r="J151" s="41"/>
      <c r="K151" s="41"/>
      <c r="L151" s="45"/>
      <c r="M151" s="253"/>
      <c r="N151" s="25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91</v>
      </c>
    </row>
    <row r="152" s="2" customFormat="1" ht="16.5" customHeight="1">
      <c r="A152" s="39"/>
      <c r="B152" s="40"/>
      <c r="C152" s="237" t="s">
        <v>8</v>
      </c>
      <c r="D152" s="237" t="s">
        <v>136</v>
      </c>
      <c r="E152" s="238" t="s">
        <v>206</v>
      </c>
      <c r="F152" s="239" t="s">
        <v>207</v>
      </c>
      <c r="G152" s="240" t="s">
        <v>177</v>
      </c>
      <c r="H152" s="241">
        <v>2</v>
      </c>
      <c r="I152" s="242"/>
      <c r="J152" s="243">
        <f>ROUND(I152*H152,2)</f>
        <v>0</v>
      </c>
      <c r="K152" s="244"/>
      <c r="L152" s="45"/>
      <c r="M152" s="245" t="s">
        <v>1</v>
      </c>
      <c r="N152" s="246" t="s">
        <v>47</v>
      </c>
      <c r="O152" s="92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140</v>
      </c>
      <c r="AT152" s="249" t="s">
        <v>136</v>
      </c>
      <c r="AU152" s="249" t="s">
        <v>91</v>
      </c>
      <c r="AY152" s="18" t="s">
        <v>133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8" t="s">
        <v>21</v>
      </c>
      <c r="BK152" s="250">
        <f>ROUND(I152*H152,2)</f>
        <v>0</v>
      </c>
      <c r="BL152" s="18" t="s">
        <v>140</v>
      </c>
      <c r="BM152" s="249" t="s">
        <v>208</v>
      </c>
    </row>
    <row r="153" s="2" customFormat="1">
      <c r="A153" s="39"/>
      <c r="B153" s="40"/>
      <c r="C153" s="41"/>
      <c r="D153" s="251" t="s">
        <v>142</v>
      </c>
      <c r="E153" s="41"/>
      <c r="F153" s="252" t="s">
        <v>209</v>
      </c>
      <c r="G153" s="41"/>
      <c r="H153" s="41"/>
      <c r="I153" s="145"/>
      <c r="J153" s="41"/>
      <c r="K153" s="41"/>
      <c r="L153" s="45"/>
      <c r="M153" s="253"/>
      <c r="N153" s="25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142</v>
      </c>
      <c r="AU153" s="18" t="s">
        <v>91</v>
      </c>
    </row>
    <row r="154" s="12" customFormat="1" ht="22.8" customHeight="1">
      <c r="A154" s="12"/>
      <c r="B154" s="221"/>
      <c r="C154" s="222"/>
      <c r="D154" s="223" t="s">
        <v>81</v>
      </c>
      <c r="E154" s="235" t="s">
        <v>210</v>
      </c>
      <c r="F154" s="235" t="s">
        <v>211</v>
      </c>
      <c r="G154" s="222"/>
      <c r="H154" s="222"/>
      <c r="I154" s="225"/>
      <c r="J154" s="236">
        <f>BK154</f>
        <v>0</v>
      </c>
      <c r="K154" s="222"/>
      <c r="L154" s="227"/>
      <c r="M154" s="228"/>
      <c r="N154" s="229"/>
      <c r="O154" s="229"/>
      <c r="P154" s="230">
        <f>SUM(P155:P161)</f>
        <v>0</v>
      </c>
      <c r="Q154" s="229"/>
      <c r="R154" s="230">
        <f>SUM(R155:R161)</f>
        <v>0</v>
      </c>
      <c r="S154" s="229"/>
      <c r="T154" s="231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2" t="s">
        <v>132</v>
      </c>
      <c r="AT154" s="233" t="s">
        <v>81</v>
      </c>
      <c r="AU154" s="233" t="s">
        <v>21</v>
      </c>
      <c r="AY154" s="232" t="s">
        <v>133</v>
      </c>
      <c r="BK154" s="234">
        <f>SUM(BK155:BK161)</f>
        <v>0</v>
      </c>
    </row>
    <row r="155" s="2" customFormat="1" ht="16.5" customHeight="1">
      <c r="A155" s="39"/>
      <c r="B155" s="40"/>
      <c r="C155" s="237" t="s">
        <v>212</v>
      </c>
      <c r="D155" s="237" t="s">
        <v>136</v>
      </c>
      <c r="E155" s="238" t="s">
        <v>213</v>
      </c>
      <c r="F155" s="239" t="s">
        <v>214</v>
      </c>
      <c r="G155" s="240" t="s">
        <v>177</v>
      </c>
      <c r="H155" s="241">
        <v>1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47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140</v>
      </c>
      <c r="AT155" s="249" t="s">
        <v>136</v>
      </c>
      <c r="AU155" s="249" t="s">
        <v>91</v>
      </c>
      <c r="AY155" s="18" t="s">
        <v>133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21</v>
      </c>
      <c r="BK155" s="250">
        <f>ROUND(I155*H155,2)</f>
        <v>0</v>
      </c>
      <c r="BL155" s="18" t="s">
        <v>140</v>
      </c>
      <c r="BM155" s="249" t="s">
        <v>215</v>
      </c>
    </row>
    <row r="156" s="2" customFormat="1" ht="16.5" customHeight="1">
      <c r="A156" s="39"/>
      <c r="B156" s="40"/>
      <c r="C156" s="237" t="s">
        <v>216</v>
      </c>
      <c r="D156" s="237" t="s">
        <v>136</v>
      </c>
      <c r="E156" s="238" t="s">
        <v>217</v>
      </c>
      <c r="F156" s="239" t="s">
        <v>218</v>
      </c>
      <c r="G156" s="240" t="s">
        <v>177</v>
      </c>
      <c r="H156" s="241">
        <v>1</v>
      </c>
      <c r="I156" s="242"/>
      <c r="J156" s="243">
        <f>ROUND(I156*H156,2)</f>
        <v>0</v>
      </c>
      <c r="K156" s="244"/>
      <c r="L156" s="45"/>
      <c r="M156" s="245" t="s">
        <v>1</v>
      </c>
      <c r="N156" s="246" t="s">
        <v>47</v>
      </c>
      <c r="O156" s="92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140</v>
      </c>
      <c r="AT156" s="249" t="s">
        <v>136</v>
      </c>
      <c r="AU156" s="249" t="s">
        <v>91</v>
      </c>
      <c r="AY156" s="18" t="s">
        <v>133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21</v>
      </c>
      <c r="BK156" s="250">
        <f>ROUND(I156*H156,2)</f>
        <v>0</v>
      </c>
      <c r="BL156" s="18" t="s">
        <v>140</v>
      </c>
      <c r="BM156" s="249" t="s">
        <v>219</v>
      </c>
    </row>
    <row r="157" s="2" customFormat="1">
      <c r="A157" s="39"/>
      <c r="B157" s="40"/>
      <c r="C157" s="41"/>
      <c r="D157" s="251" t="s">
        <v>142</v>
      </c>
      <c r="E157" s="41"/>
      <c r="F157" s="252" t="s">
        <v>220</v>
      </c>
      <c r="G157" s="41"/>
      <c r="H157" s="41"/>
      <c r="I157" s="145"/>
      <c r="J157" s="41"/>
      <c r="K157" s="41"/>
      <c r="L157" s="45"/>
      <c r="M157" s="253"/>
      <c r="N157" s="25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142</v>
      </c>
      <c r="AU157" s="18" t="s">
        <v>91</v>
      </c>
    </row>
    <row r="158" s="2" customFormat="1" ht="16.5" customHeight="1">
      <c r="A158" s="39"/>
      <c r="B158" s="40"/>
      <c r="C158" s="237" t="s">
        <v>221</v>
      </c>
      <c r="D158" s="237" t="s">
        <v>136</v>
      </c>
      <c r="E158" s="238" t="s">
        <v>222</v>
      </c>
      <c r="F158" s="239" t="s">
        <v>223</v>
      </c>
      <c r="G158" s="240" t="s">
        <v>139</v>
      </c>
      <c r="H158" s="241">
        <v>1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47</v>
      </c>
      <c r="O158" s="92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140</v>
      </c>
      <c r="AT158" s="249" t="s">
        <v>136</v>
      </c>
      <c r="AU158" s="249" t="s">
        <v>91</v>
      </c>
      <c r="AY158" s="18" t="s">
        <v>133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21</v>
      </c>
      <c r="BK158" s="250">
        <f>ROUND(I158*H158,2)</f>
        <v>0</v>
      </c>
      <c r="BL158" s="18" t="s">
        <v>140</v>
      </c>
      <c r="BM158" s="249" t="s">
        <v>224</v>
      </c>
    </row>
    <row r="159" s="2" customFormat="1">
      <c r="A159" s="39"/>
      <c r="B159" s="40"/>
      <c r="C159" s="41"/>
      <c r="D159" s="251" t="s">
        <v>142</v>
      </c>
      <c r="E159" s="41"/>
      <c r="F159" s="252" t="s">
        <v>225</v>
      </c>
      <c r="G159" s="41"/>
      <c r="H159" s="41"/>
      <c r="I159" s="145"/>
      <c r="J159" s="41"/>
      <c r="K159" s="41"/>
      <c r="L159" s="45"/>
      <c r="M159" s="253"/>
      <c r="N159" s="25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142</v>
      </c>
      <c r="AU159" s="18" t="s">
        <v>91</v>
      </c>
    </row>
    <row r="160" s="2" customFormat="1" ht="16.5" customHeight="1">
      <c r="A160" s="39"/>
      <c r="B160" s="40"/>
      <c r="C160" s="237" t="s">
        <v>226</v>
      </c>
      <c r="D160" s="237" t="s">
        <v>136</v>
      </c>
      <c r="E160" s="238" t="s">
        <v>227</v>
      </c>
      <c r="F160" s="239" t="s">
        <v>223</v>
      </c>
      <c r="G160" s="240" t="s">
        <v>139</v>
      </c>
      <c r="H160" s="241">
        <v>1</v>
      </c>
      <c r="I160" s="242"/>
      <c r="J160" s="243">
        <f>ROUND(I160*H160,2)</f>
        <v>0</v>
      </c>
      <c r="K160" s="244"/>
      <c r="L160" s="45"/>
      <c r="M160" s="245" t="s">
        <v>1</v>
      </c>
      <c r="N160" s="246" t="s">
        <v>47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140</v>
      </c>
      <c r="AT160" s="249" t="s">
        <v>136</v>
      </c>
      <c r="AU160" s="249" t="s">
        <v>91</v>
      </c>
      <c r="AY160" s="18" t="s">
        <v>133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21</v>
      </c>
      <c r="BK160" s="250">
        <f>ROUND(I160*H160,2)</f>
        <v>0</v>
      </c>
      <c r="BL160" s="18" t="s">
        <v>140</v>
      </c>
      <c r="BM160" s="249" t="s">
        <v>228</v>
      </c>
    </row>
    <row r="161" s="2" customFormat="1">
      <c r="A161" s="39"/>
      <c r="B161" s="40"/>
      <c r="C161" s="41"/>
      <c r="D161" s="251" t="s">
        <v>142</v>
      </c>
      <c r="E161" s="41"/>
      <c r="F161" s="252" t="s">
        <v>229</v>
      </c>
      <c r="G161" s="41"/>
      <c r="H161" s="41"/>
      <c r="I161" s="145"/>
      <c r="J161" s="41"/>
      <c r="K161" s="41"/>
      <c r="L161" s="45"/>
      <c r="M161" s="253"/>
      <c r="N161" s="25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91</v>
      </c>
    </row>
    <row r="162" s="12" customFormat="1" ht="22.8" customHeight="1">
      <c r="A162" s="12"/>
      <c r="B162" s="221"/>
      <c r="C162" s="222"/>
      <c r="D162" s="223" t="s">
        <v>81</v>
      </c>
      <c r="E162" s="235" t="s">
        <v>230</v>
      </c>
      <c r="F162" s="235" t="s">
        <v>231</v>
      </c>
      <c r="G162" s="222"/>
      <c r="H162" s="222"/>
      <c r="I162" s="225"/>
      <c r="J162" s="236">
        <f>BK162</f>
        <v>0</v>
      </c>
      <c r="K162" s="222"/>
      <c r="L162" s="227"/>
      <c r="M162" s="228"/>
      <c r="N162" s="229"/>
      <c r="O162" s="229"/>
      <c r="P162" s="230">
        <f>SUM(P163:P164)</f>
        <v>0</v>
      </c>
      <c r="Q162" s="229"/>
      <c r="R162" s="230">
        <f>SUM(R163:R164)</f>
        <v>0</v>
      </c>
      <c r="S162" s="229"/>
      <c r="T162" s="231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2" t="s">
        <v>132</v>
      </c>
      <c r="AT162" s="233" t="s">
        <v>81</v>
      </c>
      <c r="AU162" s="233" t="s">
        <v>21</v>
      </c>
      <c r="AY162" s="232" t="s">
        <v>133</v>
      </c>
      <c r="BK162" s="234">
        <f>SUM(BK163:BK164)</f>
        <v>0</v>
      </c>
    </row>
    <row r="163" s="2" customFormat="1" ht="16.5" customHeight="1">
      <c r="A163" s="39"/>
      <c r="B163" s="40"/>
      <c r="C163" s="237" t="s">
        <v>232</v>
      </c>
      <c r="D163" s="237" t="s">
        <v>136</v>
      </c>
      <c r="E163" s="238" t="s">
        <v>233</v>
      </c>
      <c r="F163" s="239" t="s">
        <v>234</v>
      </c>
      <c r="G163" s="240" t="s">
        <v>139</v>
      </c>
      <c r="H163" s="241">
        <v>0.050000000000000003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47</v>
      </c>
      <c r="O163" s="92"/>
      <c r="P163" s="247">
        <f>O163*H163</f>
        <v>0</v>
      </c>
      <c r="Q163" s="247">
        <v>0</v>
      </c>
      <c r="R163" s="247">
        <f>Q163*H163</f>
        <v>0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140</v>
      </c>
      <c r="AT163" s="249" t="s">
        <v>136</v>
      </c>
      <c r="AU163" s="249" t="s">
        <v>91</v>
      </c>
      <c r="AY163" s="18" t="s">
        <v>133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21</v>
      </c>
      <c r="BK163" s="250">
        <f>ROUND(I163*H163,2)</f>
        <v>0</v>
      </c>
      <c r="BL163" s="18" t="s">
        <v>140</v>
      </c>
      <c r="BM163" s="249" t="s">
        <v>235</v>
      </c>
    </row>
    <row r="164" s="2" customFormat="1">
      <c r="A164" s="39"/>
      <c r="B164" s="40"/>
      <c r="C164" s="41"/>
      <c r="D164" s="251" t="s">
        <v>142</v>
      </c>
      <c r="E164" s="41"/>
      <c r="F164" s="252" t="s">
        <v>236</v>
      </c>
      <c r="G164" s="41"/>
      <c r="H164" s="41"/>
      <c r="I164" s="145"/>
      <c r="J164" s="41"/>
      <c r="K164" s="41"/>
      <c r="L164" s="45"/>
      <c r="M164" s="255"/>
      <c r="N164" s="256"/>
      <c r="O164" s="257"/>
      <c r="P164" s="257"/>
      <c r="Q164" s="257"/>
      <c r="R164" s="257"/>
      <c r="S164" s="257"/>
      <c r="T164" s="258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142</v>
      </c>
      <c r="AU164" s="18" t="s">
        <v>91</v>
      </c>
    </row>
    <row r="165" s="2" customFormat="1" ht="6.96" customHeight="1">
      <c r="A165" s="39"/>
      <c r="B165" s="67"/>
      <c r="C165" s="68"/>
      <c r="D165" s="68"/>
      <c r="E165" s="68"/>
      <c r="F165" s="68"/>
      <c r="G165" s="68"/>
      <c r="H165" s="68"/>
      <c r="I165" s="184"/>
      <c r="J165" s="68"/>
      <c r="K165" s="68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kr4ZNKZnjWst99IQi8/SQHWu+LO/SYv4d/+rQfwXdU/Rv5LcHXetNkXh00f88R+er86aZBhzWIHJONdie4XjgQ==" hashValue="Hgc42xf91NHxbvKRV4WH4yD68rwfgFGBiU+e+mhg2qof0ayxhTdkjQg4RyQ7lQrDxhDONROVT14luAMNZbF+DQ==" algorithmName="SHA-512" password="CC35"/>
  <autoFilter ref="C121:K16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91</v>
      </c>
    </row>
    <row r="4" s="1" customFormat="1" ht="24.96" customHeight="1">
      <c r="B4" s="21"/>
      <c r="D4" s="141" t="s">
        <v>103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mostu ev.č. 272-011 most přes Jizeru v Benátkách nad Jizerou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237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19</v>
      </c>
      <c r="E11" s="39"/>
      <c r="F11" s="147" t="s">
        <v>95</v>
      </c>
      <c r="G11" s="39"/>
      <c r="H11" s="39"/>
      <c r="I11" s="148" t="s">
        <v>20</v>
      </c>
      <c r="J11" s="147" t="s">
        <v>238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15. 10. 2020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39"/>
      <c r="E13" s="39"/>
      <c r="F13" s="39"/>
      <c r="G13" s="39"/>
      <c r="H13" s="39"/>
      <c r="I13" s="259" t="s">
        <v>239</v>
      </c>
      <c r="J13" s="260" t="s">
        <v>240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28</v>
      </c>
      <c r="E14" s="39"/>
      <c r="F14" s="39"/>
      <c r="G14" s="39"/>
      <c r="H14" s="39"/>
      <c r="I14" s="148" t="s">
        <v>29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30</v>
      </c>
      <c r="F15" s="39"/>
      <c r="G15" s="39"/>
      <c r="H15" s="39"/>
      <c r="I15" s="148" t="s">
        <v>31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32</v>
      </c>
      <c r="E17" s="39"/>
      <c r="F17" s="39"/>
      <c r="G17" s="39"/>
      <c r="H17" s="39"/>
      <c r="I17" s="148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34</v>
      </c>
      <c r="E20" s="39"/>
      <c r="F20" s="39"/>
      <c r="G20" s="39"/>
      <c r="H20" s="39"/>
      <c r="I20" s="148" t="s">
        <v>29</v>
      </c>
      <c r="J20" s="147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36</v>
      </c>
      <c r="F21" s="39"/>
      <c r="G21" s="39"/>
      <c r="H21" s="39"/>
      <c r="I21" s="148" t="s">
        <v>31</v>
      </c>
      <c r="J21" s="147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39</v>
      </c>
      <c r="E23" s="39"/>
      <c r="F23" s="39"/>
      <c r="G23" s="39"/>
      <c r="H23" s="39"/>
      <c r="I23" s="148" t="s">
        <v>29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241</v>
      </c>
      <c r="F24" s="39"/>
      <c r="G24" s="39"/>
      <c r="H24" s="39"/>
      <c r="I24" s="148" t="s">
        <v>31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41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42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44</v>
      </c>
      <c r="G32" s="39"/>
      <c r="H32" s="39"/>
      <c r="I32" s="160" t="s">
        <v>43</v>
      </c>
      <c r="J32" s="159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46</v>
      </c>
      <c r="E33" s="143" t="s">
        <v>47</v>
      </c>
      <c r="F33" s="162">
        <f>ROUND((SUM(BE122:BE381)),  2)</f>
        <v>0</v>
      </c>
      <c r="G33" s="39"/>
      <c r="H33" s="39"/>
      <c r="I33" s="163">
        <v>0.20999999999999999</v>
      </c>
      <c r="J33" s="162">
        <f>ROUND(((SUM(BE122:BE381))*I33),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48</v>
      </c>
      <c r="F34" s="162">
        <f>ROUND((SUM(BF122:BF381)),  2)</f>
        <v>0</v>
      </c>
      <c r="G34" s="39"/>
      <c r="H34" s="39"/>
      <c r="I34" s="163">
        <v>0.14999999999999999</v>
      </c>
      <c r="J34" s="162">
        <f>ROUND(((SUM(BF122:BF381))*I34),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49</v>
      </c>
      <c r="F35" s="162">
        <f>ROUND((SUM(BG122:BG381)),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50</v>
      </c>
      <c r="F36" s="162">
        <f>ROUND((SUM(BH122:BH381)),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51</v>
      </c>
      <c r="F37" s="162">
        <f>ROUND((SUM(BI122:BI381)),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52</v>
      </c>
      <c r="E39" s="166"/>
      <c r="F39" s="166"/>
      <c r="G39" s="167" t="s">
        <v>53</v>
      </c>
      <c r="H39" s="168" t="s">
        <v>54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2" customFormat="1" ht="14.4" customHeight="1">
      <c r="B49" s="64"/>
      <c r="D49" s="172" t="s">
        <v>55</v>
      </c>
      <c r="E49" s="173"/>
      <c r="F49" s="173"/>
      <c r="G49" s="172" t="s">
        <v>56</v>
      </c>
      <c r="H49" s="173"/>
      <c r="I49" s="174"/>
      <c r="J49" s="173"/>
      <c r="K49" s="173"/>
      <c r="L49" s="64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39"/>
      <c r="B60" s="45"/>
      <c r="C60" s="39"/>
      <c r="D60" s="175" t="s">
        <v>57</v>
      </c>
      <c r="E60" s="176"/>
      <c r="F60" s="177" t="s">
        <v>58</v>
      </c>
      <c r="G60" s="175" t="s">
        <v>57</v>
      </c>
      <c r="H60" s="176"/>
      <c r="I60" s="178"/>
      <c r="J60" s="179" t="s">
        <v>58</v>
      </c>
      <c r="K60" s="176"/>
      <c r="L60" s="6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39"/>
      <c r="B64" s="45"/>
      <c r="C64" s="39"/>
      <c r="D64" s="172" t="s">
        <v>59</v>
      </c>
      <c r="E64" s="180"/>
      <c r="F64" s="180"/>
      <c r="G64" s="172" t="s">
        <v>60</v>
      </c>
      <c r="H64" s="180"/>
      <c r="I64" s="181"/>
      <c r="J64" s="180"/>
      <c r="K64" s="180"/>
      <c r="L64" s="64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39"/>
      <c r="B75" s="45"/>
      <c r="C75" s="39"/>
      <c r="D75" s="175" t="s">
        <v>57</v>
      </c>
      <c r="E75" s="176"/>
      <c r="F75" s="177" t="s">
        <v>58</v>
      </c>
      <c r="G75" s="175" t="s">
        <v>57</v>
      </c>
      <c r="H75" s="176"/>
      <c r="I75" s="178"/>
      <c r="J75" s="179" t="s">
        <v>58</v>
      </c>
      <c r="K75" s="176"/>
      <c r="L75" s="6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182"/>
      <c r="C76" s="183"/>
      <c r="D76" s="183"/>
      <c r="E76" s="183"/>
      <c r="F76" s="183"/>
      <c r="G76" s="183"/>
      <c r="H76" s="183"/>
      <c r="I76" s="184"/>
      <c r="J76" s="183"/>
      <c r="K76" s="18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hidden="1" s="2" customFormat="1" ht="6.96" customHeight="1">
      <c r="A80" s="39"/>
      <c r="B80" s="185"/>
      <c r="C80" s="186"/>
      <c r="D80" s="186"/>
      <c r="E80" s="186"/>
      <c r="F80" s="186"/>
      <c r="G80" s="186"/>
      <c r="H80" s="186"/>
      <c r="I80" s="187"/>
      <c r="J80" s="186"/>
      <c r="K80" s="186"/>
      <c r="L80" s="6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hidden="1" s="2" customFormat="1" ht="24.96" customHeight="1">
      <c r="A81" s="39"/>
      <c r="B81" s="40"/>
      <c r="C81" s="24" t="s">
        <v>106</v>
      </c>
      <c r="D81" s="41"/>
      <c r="E81" s="41"/>
      <c r="F81" s="41"/>
      <c r="G81" s="41"/>
      <c r="H81" s="41"/>
      <c r="I81" s="145"/>
      <c r="J81" s="41"/>
      <c r="K81" s="4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6.5" customHeight="1">
      <c r="A84" s="39"/>
      <c r="B84" s="40"/>
      <c r="C84" s="41"/>
      <c r="D84" s="41"/>
      <c r="E84" s="188" t="str">
        <f>E7</f>
        <v>Oprava mostu ev.č. 272-011 most přes Jizeru v Benátkách nad Jizerou</v>
      </c>
      <c r="F84" s="33"/>
      <c r="G84" s="33"/>
      <c r="H84" s="33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2" customHeight="1">
      <c r="A85" s="39"/>
      <c r="B85" s="40"/>
      <c r="C85" s="33" t="s">
        <v>104</v>
      </c>
      <c r="D85" s="41"/>
      <c r="E85" s="41"/>
      <c r="F85" s="41"/>
      <c r="G85" s="41"/>
      <c r="H85" s="41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6.5" customHeight="1">
      <c r="A86" s="39"/>
      <c r="B86" s="40"/>
      <c r="C86" s="41"/>
      <c r="D86" s="41"/>
      <c r="E86" s="77" t="str">
        <f>E9</f>
        <v>SO 101 - SO 101 - Úprava komunikace</v>
      </c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22</v>
      </c>
      <c r="D88" s="41"/>
      <c r="E88" s="41"/>
      <c r="F88" s="28" t="str">
        <f>F12</f>
        <v>Benátky nad Jizerou</v>
      </c>
      <c r="G88" s="41"/>
      <c r="H88" s="41"/>
      <c r="I88" s="148" t="s">
        <v>24</v>
      </c>
      <c r="J88" s="80" t="str">
        <f>IF(J12="","",J12)</f>
        <v>15. 10. 2020</v>
      </c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4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5.15" customHeight="1">
      <c r="A90" s="39"/>
      <c r="B90" s="40"/>
      <c r="C90" s="33" t="s">
        <v>28</v>
      </c>
      <c r="D90" s="41"/>
      <c r="E90" s="41"/>
      <c r="F90" s="28" t="str">
        <f>E15</f>
        <v>Středočeský kraj</v>
      </c>
      <c r="G90" s="41"/>
      <c r="H90" s="41"/>
      <c r="I90" s="148" t="s">
        <v>34</v>
      </c>
      <c r="J90" s="37" t="str">
        <f>E21</f>
        <v>PUDIS a.s.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32</v>
      </c>
      <c r="D91" s="41"/>
      <c r="E91" s="41"/>
      <c r="F91" s="28" t="str">
        <f>IF(E18="","",E18)</f>
        <v>Vyplň údaj</v>
      </c>
      <c r="G91" s="41"/>
      <c r="H91" s="41"/>
      <c r="I91" s="148" t="s">
        <v>39</v>
      </c>
      <c r="J91" s="37" t="str">
        <f>E24</f>
        <v>Ing. P.Axmanová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4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9.28" customHeight="1">
      <c r="A93" s="39"/>
      <c r="B93" s="40"/>
      <c r="C93" s="189" t="s">
        <v>107</v>
      </c>
      <c r="D93" s="190"/>
      <c r="E93" s="190"/>
      <c r="F93" s="190"/>
      <c r="G93" s="190"/>
      <c r="H93" s="190"/>
      <c r="I93" s="191"/>
      <c r="J93" s="192" t="s">
        <v>108</v>
      </c>
      <c r="K93" s="190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145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2.8" customHeight="1">
      <c r="A95" s="39"/>
      <c r="B95" s="40"/>
      <c r="C95" s="193" t="s">
        <v>109</v>
      </c>
      <c r="D95" s="41"/>
      <c r="E95" s="41"/>
      <c r="F95" s="41"/>
      <c r="G95" s="41"/>
      <c r="H95" s="41"/>
      <c r="I95" s="145"/>
      <c r="J95" s="111">
        <f>J122</f>
        <v>0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U95" s="18" t="s">
        <v>110</v>
      </c>
    </row>
    <row r="96" hidden="1" s="9" customFormat="1" ht="24.96" customHeight="1">
      <c r="A96" s="9"/>
      <c r="B96" s="194"/>
      <c r="C96" s="195"/>
      <c r="D96" s="196" t="s">
        <v>242</v>
      </c>
      <c r="E96" s="197"/>
      <c r="F96" s="197"/>
      <c r="G96" s="197"/>
      <c r="H96" s="197"/>
      <c r="I96" s="198"/>
      <c r="J96" s="199">
        <f>J123</f>
        <v>0</v>
      </c>
      <c r="K96" s="195"/>
      <c r="L96" s="200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hidden="1" s="10" customFormat="1" ht="19.92" customHeight="1">
      <c r="A97" s="10"/>
      <c r="B97" s="201"/>
      <c r="C97" s="202"/>
      <c r="D97" s="203" t="s">
        <v>243</v>
      </c>
      <c r="E97" s="204"/>
      <c r="F97" s="204"/>
      <c r="G97" s="204"/>
      <c r="H97" s="204"/>
      <c r="I97" s="205"/>
      <c r="J97" s="206">
        <f>J124</f>
        <v>0</v>
      </c>
      <c r="K97" s="202"/>
      <c r="L97" s="20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201"/>
      <c r="C98" s="202"/>
      <c r="D98" s="203" t="s">
        <v>244</v>
      </c>
      <c r="E98" s="204"/>
      <c r="F98" s="204"/>
      <c r="G98" s="204"/>
      <c r="H98" s="204"/>
      <c r="I98" s="205"/>
      <c r="J98" s="206">
        <f>J190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245</v>
      </c>
      <c r="E99" s="204"/>
      <c r="F99" s="204"/>
      <c r="G99" s="204"/>
      <c r="H99" s="204"/>
      <c r="I99" s="205"/>
      <c r="J99" s="206">
        <f>J220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246</v>
      </c>
      <c r="E100" s="204"/>
      <c r="F100" s="204"/>
      <c r="G100" s="204"/>
      <c r="H100" s="204"/>
      <c r="I100" s="205"/>
      <c r="J100" s="206">
        <f>J245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202"/>
      <c r="D101" s="203" t="s">
        <v>247</v>
      </c>
      <c r="E101" s="204"/>
      <c r="F101" s="204"/>
      <c r="G101" s="204"/>
      <c r="H101" s="204"/>
      <c r="I101" s="205"/>
      <c r="J101" s="206">
        <f>J331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202"/>
      <c r="D102" s="203" t="s">
        <v>248</v>
      </c>
      <c r="E102" s="204"/>
      <c r="F102" s="204"/>
      <c r="G102" s="204"/>
      <c r="H102" s="204"/>
      <c r="I102" s="205"/>
      <c r="J102" s="206">
        <f>J380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Oprava mostu ev.č. 272-011 most přes Jizeru v Benátkách nad Jizerou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104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101 - SO 101 - Úprava komunikace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22</v>
      </c>
      <c r="D116" s="41"/>
      <c r="E116" s="41"/>
      <c r="F116" s="28" t="str">
        <f>F12</f>
        <v>Benátky nad Jizerou</v>
      </c>
      <c r="G116" s="41"/>
      <c r="H116" s="41"/>
      <c r="I116" s="148" t="s">
        <v>24</v>
      </c>
      <c r="J116" s="80" t="str">
        <f>IF(J12="","",J12)</f>
        <v>15. 10. 2020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E15</f>
        <v>Středočeský kraj</v>
      </c>
      <c r="G118" s="41"/>
      <c r="H118" s="41"/>
      <c r="I118" s="148" t="s">
        <v>34</v>
      </c>
      <c r="J118" s="37" t="str">
        <f>E21</f>
        <v>PUDIS a.s.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32</v>
      </c>
      <c r="D119" s="41"/>
      <c r="E119" s="41"/>
      <c r="F119" s="28" t="str">
        <f>IF(E18="","",E18)</f>
        <v>Vyplň údaj</v>
      </c>
      <c r="G119" s="41"/>
      <c r="H119" s="41"/>
      <c r="I119" s="148" t="s">
        <v>39</v>
      </c>
      <c r="J119" s="37" t="str">
        <f>E24</f>
        <v>Ing. P.Axmanová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118</v>
      </c>
      <c r="D121" s="211" t="s">
        <v>67</v>
      </c>
      <c r="E121" s="211" t="s">
        <v>63</v>
      </c>
      <c r="F121" s="211" t="s">
        <v>64</v>
      </c>
      <c r="G121" s="211" t="s">
        <v>119</v>
      </c>
      <c r="H121" s="211" t="s">
        <v>120</v>
      </c>
      <c r="I121" s="212" t="s">
        <v>121</v>
      </c>
      <c r="J121" s="213" t="s">
        <v>108</v>
      </c>
      <c r="K121" s="214" t="s">
        <v>122</v>
      </c>
      <c r="L121" s="215"/>
      <c r="M121" s="101" t="s">
        <v>1</v>
      </c>
      <c r="N121" s="102" t="s">
        <v>46</v>
      </c>
      <c r="O121" s="102" t="s">
        <v>123</v>
      </c>
      <c r="P121" s="102" t="s">
        <v>124</v>
      </c>
      <c r="Q121" s="102" t="s">
        <v>125</v>
      </c>
      <c r="R121" s="102" t="s">
        <v>126</v>
      </c>
      <c r="S121" s="102" t="s">
        <v>127</v>
      </c>
      <c r="T121" s="103" t="s">
        <v>128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129</v>
      </c>
      <c r="D122" s="41"/>
      <c r="E122" s="41"/>
      <c r="F122" s="41"/>
      <c r="G122" s="41"/>
      <c r="H122" s="41"/>
      <c r="I122" s="145"/>
      <c r="J122" s="216">
        <f>BK122</f>
        <v>0</v>
      </c>
      <c r="K122" s="41"/>
      <c r="L122" s="45"/>
      <c r="M122" s="104"/>
      <c r="N122" s="217"/>
      <c r="O122" s="105"/>
      <c r="P122" s="218">
        <f>P123</f>
        <v>0</v>
      </c>
      <c r="Q122" s="105"/>
      <c r="R122" s="218">
        <f>R123</f>
        <v>79.420330000000007</v>
      </c>
      <c r="S122" s="105"/>
      <c r="T122" s="219">
        <f>T123</f>
        <v>124.86359999999999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110</v>
      </c>
      <c r="BK122" s="220">
        <f>BK123</f>
        <v>0</v>
      </c>
    </row>
    <row r="123" s="12" customFormat="1" ht="25.92" customHeight="1">
      <c r="A123" s="12"/>
      <c r="B123" s="221"/>
      <c r="C123" s="222"/>
      <c r="D123" s="223" t="s">
        <v>81</v>
      </c>
      <c r="E123" s="224" t="s">
        <v>249</v>
      </c>
      <c r="F123" s="224" t="s">
        <v>250</v>
      </c>
      <c r="G123" s="222"/>
      <c r="H123" s="222"/>
      <c r="I123" s="225"/>
      <c r="J123" s="226">
        <f>BK123</f>
        <v>0</v>
      </c>
      <c r="K123" s="222"/>
      <c r="L123" s="227"/>
      <c r="M123" s="228"/>
      <c r="N123" s="229"/>
      <c r="O123" s="229"/>
      <c r="P123" s="230">
        <f>P124+P190+P220+P245+P331+P380</f>
        <v>0</v>
      </c>
      <c r="Q123" s="229"/>
      <c r="R123" s="230">
        <f>R124+R190+R220+R245+R331+R380</f>
        <v>79.420330000000007</v>
      </c>
      <c r="S123" s="229"/>
      <c r="T123" s="231">
        <f>T124+T190+T220+T245+T331+T380</f>
        <v>124.86359999999999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21</v>
      </c>
      <c r="AT123" s="233" t="s">
        <v>81</v>
      </c>
      <c r="AU123" s="233" t="s">
        <v>82</v>
      </c>
      <c r="AY123" s="232" t="s">
        <v>133</v>
      </c>
      <c r="BK123" s="234">
        <f>BK124+BK190+BK220+BK245+BK331+BK380</f>
        <v>0</v>
      </c>
    </row>
    <row r="124" s="12" customFormat="1" ht="22.8" customHeight="1">
      <c r="A124" s="12"/>
      <c r="B124" s="221"/>
      <c r="C124" s="222"/>
      <c r="D124" s="223" t="s">
        <v>81</v>
      </c>
      <c r="E124" s="235" t="s">
        <v>21</v>
      </c>
      <c r="F124" s="235" t="s">
        <v>251</v>
      </c>
      <c r="G124" s="222"/>
      <c r="H124" s="222"/>
      <c r="I124" s="225"/>
      <c r="J124" s="236">
        <f>BK124</f>
        <v>0</v>
      </c>
      <c r="K124" s="222"/>
      <c r="L124" s="227"/>
      <c r="M124" s="228"/>
      <c r="N124" s="229"/>
      <c r="O124" s="229"/>
      <c r="P124" s="230">
        <f>SUM(P125:P189)</f>
        <v>0</v>
      </c>
      <c r="Q124" s="229"/>
      <c r="R124" s="230">
        <f>SUM(R125:R189)</f>
        <v>15.66639</v>
      </c>
      <c r="S124" s="229"/>
      <c r="T124" s="231">
        <f>SUM(T125:T189)</f>
        <v>97.919599999999988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21</v>
      </c>
      <c r="AT124" s="233" t="s">
        <v>81</v>
      </c>
      <c r="AU124" s="233" t="s">
        <v>21</v>
      </c>
      <c r="AY124" s="232" t="s">
        <v>133</v>
      </c>
      <c r="BK124" s="234">
        <f>SUM(BK125:BK189)</f>
        <v>0</v>
      </c>
    </row>
    <row r="125" s="2" customFormat="1" ht="21.75" customHeight="1">
      <c r="A125" s="39"/>
      <c r="B125" s="40"/>
      <c r="C125" s="237" t="s">
        <v>21</v>
      </c>
      <c r="D125" s="237" t="s">
        <v>136</v>
      </c>
      <c r="E125" s="238" t="s">
        <v>252</v>
      </c>
      <c r="F125" s="239" t="s">
        <v>253</v>
      </c>
      <c r="G125" s="240" t="s">
        <v>254</v>
      </c>
      <c r="H125" s="241">
        <v>8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47</v>
      </c>
      <c r="O125" s="92"/>
      <c r="P125" s="247">
        <f>O125*H125</f>
        <v>0</v>
      </c>
      <c r="Q125" s="247">
        <v>0</v>
      </c>
      <c r="R125" s="247">
        <f>Q125*H125</f>
        <v>0</v>
      </c>
      <c r="S125" s="247">
        <v>0.40000000000000002</v>
      </c>
      <c r="T125" s="248">
        <f>S125*H125</f>
        <v>3.2000000000000002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152</v>
      </c>
      <c r="AT125" s="249" t="s">
        <v>136</v>
      </c>
      <c r="AU125" s="249" t="s">
        <v>91</v>
      </c>
      <c r="AY125" s="18" t="s">
        <v>133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21</v>
      </c>
      <c r="BK125" s="250">
        <f>ROUND(I125*H125,2)</f>
        <v>0</v>
      </c>
      <c r="BL125" s="18" t="s">
        <v>152</v>
      </c>
      <c r="BM125" s="249" t="s">
        <v>255</v>
      </c>
    </row>
    <row r="126" s="2" customFormat="1">
      <c r="A126" s="39"/>
      <c r="B126" s="40"/>
      <c r="C126" s="41"/>
      <c r="D126" s="251" t="s">
        <v>142</v>
      </c>
      <c r="E126" s="41"/>
      <c r="F126" s="252" t="s">
        <v>256</v>
      </c>
      <c r="G126" s="41"/>
      <c r="H126" s="41"/>
      <c r="I126" s="145"/>
      <c r="J126" s="41"/>
      <c r="K126" s="41"/>
      <c r="L126" s="45"/>
      <c r="M126" s="253"/>
      <c r="N126" s="25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91</v>
      </c>
    </row>
    <row r="127" s="13" customFormat="1">
      <c r="A127" s="13"/>
      <c r="B127" s="261"/>
      <c r="C127" s="262"/>
      <c r="D127" s="251" t="s">
        <v>257</v>
      </c>
      <c r="E127" s="263" t="s">
        <v>1</v>
      </c>
      <c r="F127" s="264" t="s">
        <v>258</v>
      </c>
      <c r="G127" s="262"/>
      <c r="H127" s="265">
        <v>7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1" t="s">
        <v>257</v>
      </c>
      <c r="AU127" s="271" t="s">
        <v>91</v>
      </c>
      <c r="AV127" s="13" t="s">
        <v>91</v>
      </c>
      <c r="AW127" s="13" t="s">
        <v>38</v>
      </c>
      <c r="AX127" s="13" t="s">
        <v>82</v>
      </c>
      <c r="AY127" s="271" t="s">
        <v>133</v>
      </c>
    </row>
    <row r="128" s="13" customFormat="1">
      <c r="A128" s="13"/>
      <c r="B128" s="261"/>
      <c r="C128" s="262"/>
      <c r="D128" s="251" t="s">
        <v>257</v>
      </c>
      <c r="E128" s="263" t="s">
        <v>1</v>
      </c>
      <c r="F128" s="264" t="s">
        <v>259</v>
      </c>
      <c r="G128" s="262"/>
      <c r="H128" s="265">
        <v>1</v>
      </c>
      <c r="I128" s="266"/>
      <c r="J128" s="262"/>
      <c r="K128" s="262"/>
      <c r="L128" s="267"/>
      <c r="M128" s="268"/>
      <c r="N128" s="269"/>
      <c r="O128" s="269"/>
      <c r="P128" s="269"/>
      <c r="Q128" s="269"/>
      <c r="R128" s="269"/>
      <c r="S128" s="269"/>
      <c r="T128" s="27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1" t="s">
        <v>257</v>
      </c>
      <c r="AU128" s="271" t="s">
        <v>91</v>
      </c>
      <c r="AV128" s="13" t="s">
        <v>91</v>
      </c>
      <c r="AW128" s="13" t="s">
        <v>38</v>
      </c>
      <c r="AX128" s="13" t="s">
        <v>82</v>
      </c>
      <c r="AY128" s="271" t="s">
        <v>133</v>
      </c>
    </row>
    <row r="129" s="14" customFormat="1">
      <c r="A129" s="14"/>
      <c r="B129" s="272"/>
      <c r="C129" s="273"/>
      <c r="D129" s="251" t="s">
        <v>257</v>
      </c>
      <c r="E129" s="274" t="s">
        <v>1</v>
      </c>
      <c r="F129" s="275" t="s">
        <v>260</v>
      </c>
      <c r="G129" s="273"/>
      <c r="H129" s="276">
        <v>8</v>
      </c>
      <c r="I129" s="277"/>
      <c r="J129" s="273"/>
      <c r="K129" s="273"/>
      <c r="L129" s="278"/>
      <c r="M129" s="279"/>
      <c r="N129" s="280"/>
      <c r="O129" s="280"/>
      <c r="P129" s="280"/>
      <c r="Q129" s="280"/>
      <c r="R129" s="280"/>
      <c r="S129" s="280"/>
      <c r="T129" s="28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2" t="s">
        <v>257</v>
      </c>
      <c r="AU129" s="282" t="s">
        <v>91</v>
      </c>
      <c r="AV129" s="14" t="s">
        <v>152</v>
      </c>
      <c r="AW129" s="14" t="s">
        <v>38</v>
      </c>
      <c r="AX129" s="14" t="s">
        <v>21</v>
      </c>
      <c r="AY129" s="282" t="s">
        <v>133</v>
      </c>
    </row>
    <row r="130" s="2" customFormat="1" ht="21.75" customHeight="1">
      <c r="A130" s="39"/>
      <c r="B130" s="40"/>
      <c r="C130" s="237" t="s">
        <v>91</v>
      </c>
      <c r="D130" s="237" t="s">
        <v>136</v>
      </c>
      <c r="E130" s="238" t="s">
        <v>261</v>
      </c>
      <c r="F130" s="239" t="s">
        <v>262</v>
      </c>
      <c r="G130" s="240" t="s">
        <v>254</v>
      </c>
      <c r="H130" s="241">
        <v>8</v>
      </c>
      <c r="I130" s="242"/>
      <c r="J130" s="243">
        <f>ROUND(I130*H130,2)</f>
        <v>0</v>
      </c>
      <c r="K130" s="244"/>
      <c r="L130" s="45"/>
      <c r="M130" s="245" t="s">
        <v>1</v>
      </c>
      <c r="N130" s="246" t="s">
        <v>47</v>
      </c>
      <c r="O130" s="92"/>
      <c r="P130" s="247">
        <f>O130*H130</f>
        <v>0</v>
      </c>
      <c r="Q130" s="247">
        <v>0</v>
      </c>
      <c r="R130" s="247">
        <f>Q130*H130</f>
        <v>0</v>
      </c>
      <c r="S130" s="247">
        <v>0.098000000000000004</v>
      </c>
      <c r="T130" s="248">
        <f>S130*H130</f>
        <v>0.78400000000000003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152</v>
      </c>
      <c r="AT130" s="249" t="s">
        <v>136</v>
      </c>
      <c r="AU130" s="249" t="s">
        <v>91</v>
      </c>
      <c r="AY130" s="18" t="s">
        <v>133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8" t="s">
        <v>21</v>
      </c>
      <c r="BK130" s="250">
        <f>ROUND(I130*H130,2)</f>
        <v>0</v>
      </c>
      <c r="BL130" s="18" t="s">
        <v>152</v>
      </c>
      <c r="BM130" s="249" t="s">
        <v>263</v>
      </c>
    </row>
    <row r="131" s="2" customFormat="1">
      <c r="A131" s="39"/>
      <c r="B131" s="40"/>
      <c r="C131" s="41"/>
      <c r="D131" s="251" t="s">
        <v>142</v>
      </c>
      <c r="E131" s="41"/>
      <c r="F131" s="252" t="s">
        <v>264</v>
      </c>
      <c r="G131" s="41"/>
      <c r="H131" s="41"/>
      <c r="I131" s="145"/>
      <c r="J131" s="41"/>
      <c r="K131" s="41"/>
      <c r="L131" s="45"/>
      <c r="M131" s="253"/>
      <c r="N131" s="25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91</v>
      </c>
    </row>
    <row r="132" s="13" customFormat="1">
      <c r="A132" s="13"/>
      <c r="B132" s="261"/>
      <c r="C132" s="262"/>
      <c r="D132" s="251" t="s">
        <v>257</v>
      </c>
      <c r="E132" s="263" t="s">
        <v>1</v>
      </c>
      <c r="F132" s="264" t="s">
        <v>265</v>
      </c>
      <c r="G132" s="262"/>
      <c r="H132" s="265">
        <v>8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1" t="s">
        <v>257</v>
      </c>
      <c r="AU132" s="271" t="s">
        <v>91</v>
      </c>
      <c r="AV132" s="13" t="s">
        <v>91</v>
      </c>
      <c r="AW132" s="13" t="s">
        <v>38</v>
      </c>
      <c r="AX132" s="13" t="s">
        <v>21</v>
      </c>
      <c r="AY132" s="271" t="s">
        <v>133</v>
      </c>
    </row>
    <row r="133" s="2" customFormat="1" ht="21.75" customHeight="1">
      <c r="A133" s="39"/>
      <c r="B133" s="40"/>
      <c r="C133" s="237" t="s">
        <v>147</v>
      </c>
      <c r="D133" s="237" t="s">
        <v>136</v>
      </c>
      <c r="E133" s="238" t="s">
        <v>266</v>
      </c>
      <c r="F133" s="239" t="s">
        <v>267</v>
      </c>
      <c r="G133" s="240" t="s">
        <v>254</v>
      </c>
      <c r="H133" s="241">
        <v>110.5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47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0.098000000000000004</v>
      </c>
      <c r="T133" s="248">
        <f>S133*H133</f>
        <v>10.829000000000001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152</v>
      </c>
      <c r="AT133" s="249" t="s">
        <v>136</v>
      </c>
      <c r="AU133" s="249" t="s">
        <v>91</v>
      </c>
      <c r="AY133" s="18" t="s">
        <v>133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21</v>
      </c>
      <c r="BK133" s="250">
        <f>ROUND(I133*H133,2)</f>
        <v>0</v>
      </c>
      <c r="BL133" s="18" t="s">
        <v>152</v>
      </c>
      <c r="BM133" s="249" t="s">
        <v>268</v>
      </c>
    </row>
    <row r="134" s="2" customFormat="1">
      <c r="A134" s="39"/>
      <c r="B134" s="40"/>
      <c r="C134" s="41"/>
      <c r="D134" s="251" t="s">
        <v>142</v>
      </c>
      <c r="E134" s="41"/>
      <c r="F134" s="252" t="s">
        <v>264</v>
      </c>
      <c r="G134" s="41"/>
      <c r="H134" s="41"/>
      <c r="I134" s="145"/>
      <c r="J134" s="41"/>
      <c r="K134" s="41"/>
      <c r="L134" s="45"/>
      <c r="M134" s="253"/>
      <c r="N134" s="25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91</v>
      </c>
    </row>
    <row r="135" s="13" customFormat="1">
      <c r="A135" s="13"/>
      <c r="B135" s="261"/>
      <c r="C135" s="262"/>
      <c r="D135" s="251" t="s">
        <v>257</v>
      </c>
      <c r="E135" s="263" t="s">
        <v>1</v>
      </c>
      <c r="F135" s="264" t="s">
        <v>269</v>
      </c>
      <c r="G135" s="262"/>
      <c r="H135" s="265">
        <v>110.5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1" t="s">
        <v>257</v>
      </c>
      <c r="AU135" s="271" t="s">
        <v>91</v>
      </c>
      <c r="AV135" s="13" t="s">
        <v>91</v>
      </c>
      <c r="AW135" s="13" t="s">
        <v>38</v>
      </c>
      <c r="AX135" s="13" t="s">
        <v>21</v>
      </c>
      <c r="AY135" s="271" t="s">
        <v>133</v>
      </c>
    </row>
    <row r="136" s="2" customFormat="1" ht="21.75" customHeight="1">
      <c r="A136" s="39"/>
      <c r="B136" s="40"/>
      <c r="C136" s="237" t="s">
        <v>152</v>
      </c>
      <c r="D136" s="237" t="s">
        <v>136</v>
      </c>
      <c r="E136" s="238" t="s">
        <v>270</v>
      </c>
      <c r="F136" s="239" t="s">
        <v>271</v>
      </c>
      <c r="G136" s="240" t="s">
        <v>254</v>
      </c>
      <c r="H136" s="241">
        <v>73.599999999999994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47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0.18099999999999999</v>
      </c>
      <c r="T136" s="248">
        <f>S136*H136</f>
        <v>13.321599999999998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152</v>
      </c>
      <c r="AT136" s="249" t="s">
        <v>136</v>
      </c>
      <c r="AU136" s="249" t="s">
        <v>91</v>
      </c>
      <c r="AY136" s="18" t="s">
        <v>133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21</v>
      </c>
      <c r="BK136" s="250">
        <f>ROUND(I136*H136,2)</f>
        <v>0</v>
      </c>
      <c r="BL136" s="18" t="s">
        <v>152</v>
      </c>
      <c r="BM136" s="249" t="s">
        <v>272</v>
      </c>
    </row>
    <row r="137" s="2" customFormat="1">
      <c r="A137" s="39"/>
      <c r="B137" s="40"/>
      <c r="C137" s="41"/>
      <c r="D137" s="251" t="s">
        <v>142</v>
      </c>
      <c r="E137" s="41"/>
      <c r="F137" s="252" t="s">
        <v>273</v>
      </c>
      <c r="G137" s="41"/>
      <c r="H137" s="41"/>
      <c r="I137" s="145"/>
      <c r="J137" s="41"/>
      <c r="K137" s="41"/>
      <c r="L137" s="45"/>
      <c r="M137" s="253"/>
      <c r="N137" s="25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142</v>
      </c>
      <c r="AU137" s="18" t="s">
        <v>91</v>
      </c>
    </row>
    <row r="138" s="13" customFormat="1">
      <c r="A138" s="13"/>
      <c r="B138" s="261"/>
      <c r="C138" s="262"/>
      <c r="D138" s="251" t="s">
        <v>257</v>
      </c>
      <c r="E138" s="263" t="s">
        <v>1</v>
      </c>
      <c r="F138" s="264" t="s">
        <v>274</v>
      </c>
      <c r="G138" s="262"/>
      <c r="H138" s="265">
        <v>3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1" t="s">
        <v>257</v>
      </c>
      <c r="AU138" s="271" t="s">
        <v>91</v>
      </c>
      <c r="AV138" s="13" t="s">
        <v>91</v>
      </c>
      <c r="AW138" s="13" t="s">
        <v>38</v>
      </c>
      <c r="AX138" s="13" t="s">
        <v>82</v>
      </c>
      <c r="AY138" s="271" t="s">
        <v>133</v>
      </c>
    </row>
    <row r="139" s="13" customFormat="1">
      <c r="A139" s="13"/>
      <c r="B139" s="261"/>
      <c r="C139" s="262"/>
      <c r="D139" s="251" t="s">
        <v>257</v>
      </c>
      <c r="E139" s="263" t="s">
        <v>1</v>
      </c>
      <c r="F139" s="264" t="s">
        <v>275</v>
      </c>
      <c r="G139" s="262"/>
      <c r="H139" s="265">
        <v>6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1" t="s">
        <v>257</v>
      </c>
      <c r="AU139" s="271" t="s">
        <v>91</v>
      </c>
      <c r="AV139" s="13" t="s">
        <v>91</v>
      </c>
      <c r="AW139" s="13" t="s">
        <v>38</v>
      </c>
      <c r="AX139" s="13" t="s">
        <v>82</v>
      </c>
      <c r="AY139" s="271" t="s">
        <v>133</v>
      </c>
    </row>
    <row r="140" s="13" customFormat="1">
      <c r="A140" s="13"/>
      <c r="B140" s="261"/>
      <c r="C140" s="262"/>
      <c r="D140" s="251" t="s">
        <v>257</v>
      </c>
      <c r="E140" s="263" t="s">
        <v>1</v>
      </c>
      <c r="F140" s="264" t="s">
        <v>276</v>
      </c>
      <c r="G140" s="262"/>
      <c r="H140" s="265">
        <v>64.599999999999994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1" t="s">
        <v>257</v>
      </c>
      <c r="AU140" s="271" t="s">
        <v>91</v>
      </c>
      <c r="AV140" s="13" t="s">
        <v>91</v>
      </c>
      <c r="AW140" s="13" t="s">
        <v>38</v>
      </c>
      <c r="AX140" s="13" t="s">
        <v>82</v>
      </c>
      <c r="AY140" s="271" t="s">
        <v>133</v>
      </c>
    </row>
    <row r="141" s="14" customFormat="1">
      <c r="A141" s="14"/>
      <c r="B141" s="272"/>
      <c r="C141" s="273"/>
      <c r="D141" s="251" t="s">
        <v>257</v>
      </c>
      <c r="E141" s="274" t="s">
        <v>1</v>
      </c>
      <c r="F141" s="275" t="s">
        <v>260</v>
      </c>
      <c r="G141" s="273"/>
      <c r="H141" s="276">
        <v>73.599999999999994</v>
      </c>
      <c r="I141" s="277"/>
      <c r="J141" s="273"/>
      <c r="K141" s="273"/>
      <c r="L141" s="278"/>
      <c r="M141" s="279"/>
      <c r="N141" s="280"/>
      <c r="O141" s="280"/>
      <c r="P141" s="280"/>
      <c r="Q141" s="280"/>
      <c r="R141" s="280"/>
      <c r="S141" s="280"/>
      <c r="T141" s="28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2" t="s">
        <v>257</v>
      </c>
      <c r="AU141" s="282" t="s">
        <v>91</v>
      </c>
      <c r="AV141" s="14" t="s">
        <v>152</v>
      </c>
      <c r="AW141" s="14" t="s">
        <v>38</v>
      </c>
      <c r="AX141" s="14" t="s">
        <v>21</v>
      </c>
      <c r="AY141" s="282" t="s">
        <v>133</v>
      </c>
    </row>
    <row r="142" s="2" customFormat="1" ht="21.75" customHeight="1">
      <c r="A142" s="39"/>
      <c r="B142" s="40"/>
      <c r="C142" s="237" t="s">
        <v>132</v>
      </c>
      <c r="D142" s="237" t="s">
        <v>136</v>
      </c>
      <c r="E142" s="238" t="s">
        <v>277</v>
      </c>
      <c r="F142" s="239" t="s">
        <v>278</v>
      </c>
      <c r="G142" s="240" t="s">
        <v>254</v>
      </c>
      <c r="H142" s="241">
        <v>399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47</v>
      </c>
      <c r="O142" s="92"/>
      <c r="P142" s="247">
        <f>O142*H142</f>
        <v>0</v>
      </c>
      <c r="Q142" s="247">
        <v>9.0000000000000006E-05</v>
      </c>
      <c r="R142" s="247">
        <f>Q142*H142</f>
        <v>0.035910000000000004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152</v>
      </c>
      <c r="AT142" s="249" t="s">
        <v>136</v>
      </c>
      <c r="AU142" s="249" t="s">
        <v>91</v>
      </c>
      <c r="AY142" s="18" t="s">
        <v>133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21</v>
      </c>
      <c r="BK142" s="250">
        <f>ROUND(I142*H142,2)</f>
        <v>0</v>
      </c>
      <c r="BL142" s="18" t="s">
        <v>152</v>
      </c>
      <c r="BM142" s="249" t="s">
        <v>279</v>
      </c>
    </row>
    <row r="143" s="2" customFormat="1">
      <c r="A143" s="39"/>
      <c r="B143" s="40"/>
      <c r="C143" s="41"/>
      <c r="D143" s="251" t="s">
        <v>142</v>
      </c>
      <c r="E143" s="41"/>
      <c r="F143" s="252" t="s">
        <v>280</v>
      </c>
      <c r="G143" s="41"/>
      <c r="H143" s="41"/>
      <c r="I143" s="145"/>
      <c r="J143" s="41"/>
      <c r="K143" s="41"/>
      <c r="L143" s="45"/>
      <c r="M143" s="253"/>
      <c r="N143" s="25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91</v>
      </c>
    </row>
    <row r="144" s="13" customFormat="1">
      <c r="A144" s="13"/>
      <c r="B144" s="261"/>
      <c r="C144" s="262"/>
      <c r="D144" s="251" t="s">
        <v>257</v>
      </c>
      <c r="E144" s="263" t="s">
        <v>1</v>
      </c>
      <c r="F144" s="264" t="s">
        <v>281</v>
      </c>
      <c r="G144" s="262"/>
      <c r="H144" s="265">
        <v>399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1" t="s">
        <v>257</v>
      </c>
      <c r="AU144" s="271" t="s">
        <v>91</v>
      </c>
      <c r="AV144" s="13" t="s">
        <v>91</v>
      </c>
      <c r="AW144" s="13" t="s">
        <v>38</v>
      </c>
      <c r="AX144" s="13" t="s">
        <v>21</v>
      </c>
      <c r="AY144" s="271" t="s">
        <v>133</v>
      </c>
    </row>
    <row r="145" s="2" customFormat="1" ht="21.75" customHeight="1">
      <c r="A145" s="39"/>
      <c r="B145" s="40"/>
      <c r="C145" s="237" t="s">
        <v>161</v>
      </c>
      <c r="D145" s="237" t="s">
        <v>136</v>
      </c>
      <c r="E145" s="238" t="s">
        <v>282</v>
      </c>
      <c r="F145" s="239" t="s">
        <v>283</v>
      </c>
      <c r="G145" s="240" t="s">
        <v>254</v>
      </c>
      <c r="H145" s="241">
        <v>1440.5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47</v>
      </c>
      <c r="O145" s="92"/>
      <c r="P145" s="247">
        <f>O145*H145</f>
        <v>0</v>
      </c>
      <c r="Q145" s="247">
        <v>0.00016000000000000001</v>
      </c>
      <c r="R145" s="247">
        <f>Q145*H145</f>
        <v>0.23048000000000002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152</v>
      </c>
      <c r="AT145" s="249" t="s">
        <v>136</v>
      </c>
      <c r="AU145" s="249" t="s">
        <v>91</v>
      </c>
      <c r="AY145" s="18" t="s">
        <v>133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21</v>
      </c>
      <c r="BK145" s="250">
        <f>ROUND(I145*H145,2)</f>
        <v>0</v>
      </c>
      <c r="BL145" s="18" t="s">
        <v>152</v>
      </c>
      <c r="BM145" s="249" t="s">
        <v>284</v>
      </c>
    </row>
    <row r="146" s="2" customFormat="1">
      <c r="A146" s="39"/>
      <c r="B146" s="40"/>
      <c r="C146" s="41"/>
      <c r="D146" s="251" t="s">
        <v>142</v>
      </c>
      <c r="E146" s="41"/>
      <c r="F146" s="252" t="s">
        <v>285</v>
      </c>
      <c r="G146" s="41"/>
      <c r="H146" s="41"/>
      <c r="I146" s="145"/>
      <c r="J146" s="41"/>
      <c r="K146" s="41"/>
      <c r="L146" s="45"/>
      <c r="M146" s="253"/>
      <c r="N146" s="25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142</v>
      </c>
      <c r="AU146" s="18" t="s">
        <v>91</v>
      </c>
    </row>
    <row r="147" s="13" customFormat="1">
      <c r="A147" s="13"/>
      <c r="B147" s="261"/>
      <c r="C147" s="262"/>
      <c r="D147" s="251" t="s">
        <v>257</v>
      </c>
      <c r="E147" s="263" t="s">
        <v>1</v>
      </c>
      <c r="F147" s="264" t="s">
        <v>286</v>
      </c>
      <c r="G147" s="262"/>
      <c r="H147" s="265">
        <v>1330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1" t="s">
        <v>257</v>
      </c>
      <c r="AU147" s="271" t="s">
        <v>91</v>
      </c>
      <c r="AV147" s="13" t="s">
        <v>91</v>
      </c>
      <c r="AW147" s="13" t="s">
        <v>38</v>
      </c>
      <c r="AX147" s="13" t="s">
        <v>82</v>
      </c>
      <c r="AY147" s="271" t="s">
        <v>133</v>
      </c>
    </row>
    <row r="148" s="13" customFormat="1">
      <c r="A148" s="13"/>
      <c r="B148" s="261"/>
      <c r="C148" s="262"/>
      <c r="D148" s="251" t="s">
        <v>257</v>
      </c>
      <c r="E148" s="263" t="s">
        <v>1</v>
      </c>
      <c r="F148" s="264" t="s">
        <v>269</v>
      </c>
      <c r="G148" s="262"/>
      <c r="H148" s="265">
        <v>110.5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1" t="s">
        <v>257</v>
      </c>
      <c r="AU148" s="271" t="s">
        <v>91</v>
      </c>
      <c r="AV148" s="13" t="s">
        <v>91</v>
      </c>
      <c r="AW148" s="13" t="s">
        <v>38</v>
      </c>
      <c r="AX148" s="13" t="s">
        <v>82</v>
      </c>
      <c r="AY148" s="271" t="s">
        <v>133</v>
      </c>
    </row>
    <row r="149" s="14" customFormat="1">
      <c r="A149" s="14"/>
      <c r="B149" s="272"/>
      <c r="C149" s="273"/>
      <c r="D149" s="251" t="s">
        <v>257</v>
      </c>
      <c r="E149" s="274" t="s">
        <v>1</v>
      </c>
      <c r="F149" s="275" t="s">
        <v>260</v>
      </c>
      <c r="G149" s="273"/>
      <c r="H149" s="276">
        <v>1440.5</v>
      </c>
      <c r="I149" s="277"/>
      <c r="J149" s="273"/>
      <c r="K149" s="273"/>
      <c r="L149" s="278"/>
      <c r="M149" s="279"/>
      <c r="N149" s="280"/>
      <c r="O149" s="280"/>
      <c r="P149" s="280"/>
      <c r="Q149" s="280"/>
      <c r="R149" s="280"/>
      <c r="S149" s="280"/>
      <c r="T149" s="28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2" t="s">
        <v>257</v>
      </c>
      <c r="AU149" s="282" t="s">
        <v>91</v>
      </c>
      <c r="AV149" s="14" t="s">
        <v>152</v>
      </c>
      <c r="AW149" s="14" t="s">
        <v>38</v>
      </c>
      <c r="AX149" s="14" t="s">
        <v>21</v>
      </c>
      <c r="AY149" s="282" t="s">
        <v>133</v>
      </c>
    </row>
    <row r="150" s="2" customFormat="1" ht="16.5" customHeight="1">
      <c r="A150" s="39"/>
      <c r="B150" s="40"/>
      <c r="C150" s="237" t="s">
        <v>166</v>
      </c>
      <c r="D150" s="237" t="s">
        <v>136</v>
      </c>
      <c r="E150" s="238" t="s">
        <v>287</v>
      </c>
      <c r="F150" s="239" t="s">
        <v>288</v>
      </c>
      <c r="G150" s="240" t="s">
        <v>289</v>
      </c>
      <c r="H150" s="241">
        <v>42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47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0.28999999999999998</v>
      </c>
      <c r="T150" s="248">
        <f>S150*H150</f>
        <v>12.18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152</v>
      </c>
      <c r="AT150" s="249" t="s">
        <v>136</v>
      </c>
      <c r="AU150" s="249" t="s">
        <v>91</v>
      </c>
      <c r="AY150" s="18" t="s">
        <v>133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21</v>
      </c>
      <c r="BK150" s="250">
        <f>ROUND(I150*H150,2)</f>
        <v>0</v>
      </c>
      <c r="BL150" s="18" t="s">
        <v>152</v>
      </c>
      <c r="BM150" s="249" t="s">
        <v>290</v>
      </c>
    </row>
    <row r="151" s="2" customFormat="1">
      <c r="A151" s="39"/>
      <c r="B151" s="40"/>
      <c r="C151" s="41"/>
      <c r="D151" s="251" t="s">
        <v>142</v>
      </c>
      <c r="E151" s="41"/>
      <c r="F151" s="252" t="s">
        <v>291</v>
      </c>
      <c r="G151" s="41"/>
      <c r="H151" s="41"/>
      <c r="I151" s="145"/>
      <c r="J151" s="41"/>
      <c r="K151" s="41"/>
      <c r="L151" s="45"/>
      <c r="M151" s="253"/>
      <c r="N151" s="25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91</v>
      </c>
    </row>
    <row r="152" s="13" customFormat="1">
      <c r="A152" s="13"/>
      <c r="B152" s="261"/>
      <c r="C152" s="262"/>
      <c r="D152" s="251" t="s">
        <v>257</v>
      </c>
      <c r="E152" s="263" t="s">
        <v>1</v>
      </c>
      <c r="F152" s="264" t="s">
        <v>292</v>
      </c>
      <c r="G152" s="262"/>
      <c r="H152" s="265">
        <v>39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1" t="s">
        <v>257</v>
      </c>
      <c r="AU152" s="271" t="s">
        <v>91</v>
      </c>
      <c r="AV152" s="13" t="s">
        <v>91</v>
      </c>
      <c r="AW152" s="13" t="s">
        <v>38</v>
      </c>
      <c r="AX152" s="13" t="s">
        <v>82</v>
      </c>
      <c r="AY152" s="271" t="s">
        <v>133</v>
      </c>
    </row>
    <row r="153" s="13" customFormat="1">
      <c r="A153" s="13"/>
      <c r="B153" s="261"/>
      <c r="C153" s="262"/>
      <c r="D153" s="251" t="s">
        <v>257</v>
      </c>
      <c r="E153" s="263" t="s">
        <v>1</v>
      </c>
      <c r="F153" s="264" t="s">
        <v>293</v>
      </c>
      <c r="G153" s="262"/>
      <c r="H153" s="265">
        <v>3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1" t="s">
        <v>257</v>
      </c>
      <c r="AU153" s="271" t="s">
        <v>91</v>
      </c>
      <c r="AV153" s="13" t="s">
        <v>91</v>
      </c>
      <c r="AW153" s="13" t="s">
        <v>38</v>
      </c>
      <c r="AX153" s="13" t="s">
        <v>82</v>
      </c>
      <c r="AY153" s="271" t="s">
        <v>133</v>
      </c>
    </row>
    <row r="154" s="14" customFormat="1">
      <c r="A154" s="14"/>
      <c r="B154" s="272"/>
      <c r="C154" s="273"/>
      <c r="D154" s="251" t="s">
        <v>257</v>
      </c>
      <c r="E154" s="274" t="s">
        <v>1</v>
      </c>
      <c r="F154" s="275" t="s">
        <v>260</v>
      </c>
      <c r="G154" s="273"/>
      <c r="H154" s="276">
        <v>42</v>
      </c>
      <c r="I154" s="277"/>
      <c r="J154" s="273"/>
      <c r="K154" s="273"/>
      <c r="L154" s="278"/>
      <c r="M154" s="279"/>
      <c r="N154" s="280"/>
      <c r="O154" s="280"/>
      <c r="P154" s="280"/>
      <c r="Q154" s="280"/>
      <c r="R154" s="280"/>
      <c r="S154" s="280"/>
      <c r="T154" s="28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2" t="s">
        <v>257</v>
      </c>
      <c r="AU154" s="282" t="s">
        <v>91</v>
      </c>
      <c r="AV154" s="14" t="s">
        <v>152</v>
      </c>
      <c r="AW154" s="14" t="s">
        <v>38</v>
      </c>
      <c r="AX154" s="14" t="s">
        <v>21</v>
      </c>
      <c r="AY154" s="282" t="s">
        <v>133</v>
      </c>
    </row>
    <row r="155" s="2" customFormat="1" ht="16.5" customHeight="1">
      <c r="A155" s="39"/>
      <c r="B155" s="40"/>
      <c r="C155" s="237" t="s">
        <v>170</v>
      </c>
      <c r="D155" s="237" t="s">
        <v>136</v>
      </c>
      <c r="E155" s="238" t="s">
        <v>294</v>
      </c>
      <c r="F155" s="239" t="s">
        <v>295</v>
      </c>
      <c r="G155" s="240" t="s">
        <v>289</v>
      </c>
      <c r="H155" s="241">
        <v>281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47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0.20499999999999999</v>
      </c>
      <c r="T155" s="248">
        <f>S155*H155</f>
        <v>57.604999999999997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152</v>
      </c>
      <c r="AT155" s="249" t="s">
        <v>136</v>
      </c>
      <c r="AU155" s="249" t="s">
        <v>91</v>
      </c>
      <c r="AY155" s="18" t="s">
        <v>133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21</v>
      </c>
      <c r="BK155" s="250">
        <f>ROUND(I155*H155,2)</f>
        <v>0</v>
      </c>
      <c r="BL155" s="18" t="s">
        <v>152</v>
      </c>
      <c r="BM155" s="249" t="s">
        <v>296</v>
      </c>
    </row>
    <row r="156" s="2" customFormat="1">
      <c r="A156" s="39"/>
      <c r="B156" s="40"/>
      <c r="C156" s="41"/>
      <c r="D156" s="251" t="s">
        <v>142</v>
      </c>
      <c r="E156" s="41"/>
      <c r="F156" s="252" t="s">
        <v>297</v>
      </c>
      <c r="G156" s="41"/>
      <c r="H156" s="41"/>
      <c r="I156" s="145"/>
      <c r="J156" s="41"/>
      <c r="K156" s="41"/>
      <c r="L156" s="45"/>
      <c r="M156" s="253"/>
      <c r="N156" s="25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142</v>
      </c>
      <c r="AU156" s="18" t="s">
        <v>91</v>
      </c>
    </row>
    <row r="157" s="13" customFormat="1">
      <c r="A157" s="13"/>
      <c r="B157" s="261"/>
      <c r="C157" s="262"/>
      <c r="D157" s="251" t="s">
        <v>257</v>
      </c>
      <c r="E157" s="263" t="s">
        <v>1</v>
      </c>
      <c r="F157" s="264" t="s">
        <v>298</v>
      </c>
      <c r="G157" s="262"/>
      <c r="H157" s="265">
        <v>217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1" t="s">
        <v>257</v>
      </c>
      <c r="AU157" s="271" t="s">
        <v>91</v>
      </c>
      <c r="AV157" s="13" t="s">
        <v>91</v>
      </c>
      <c r="AW157" s="13" t="s">
        <v>38</v>
      </c>
      <c r="AX157" s="13" t="s">
        <v>82</v>
      </c>
      <c r="AY157" s="271" t="s">
        <v>133</v>
      </c>
    </row>
    <row r="158" s="13" customFormat="1">
      <c r="A158" s="13"/>
      <c r="B158" s="261"/>
      <c r="C158" s="262"/>
      <c r="D158" s="251" t="s">
        <v>257</v>
      </c>
      <c r="E158" s="263" t="s">
        <v>1</v>
      </c>
      <c r="F158" s="264" t="s">
        <v>299</v>
      </c>
      <c r="G158" s="262"/>
      <c r="H158" s="265">
        <v>64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1" t="s">
        <v>257</v>
      </c>
      <c r="AU158" s="271" t="s">
        <v>91</v>
      </c>
      <c r="AV158" s="13" t="s">
        <v>91</v>
      </c>
      <c r="AW158" s="13" t="s">
        <v>38</v>
      </c>
      <c r="AX158" s="13" t="s">
        <v>82</v>
      </c>
      <c r="AY158" s="271" t="s">
        <v>133</v>
      </c>
    </row>
    <row r="159" s="14" customFormat="1">
      <c r="A159" s="14"/>
      <c r="B159" s="272"/>
      <c r="C159" s="273"/>
      <c r="D159" s="251" t="s">
        <v>257</v>
      </c>
      <c r="E159" s="274" t="s">
        <v>1</v>
      </c>
      <c r="F159" s="275" t="s">
        <v>260</v>
      </c>
      <c r="G159" s="273"/>
      <c r="H159" s="276">
        <v>281</v>
      </c>
      <c r="I159" s="277"/>
      <c r="J159" s="273"/>
      <c r="K159" s="273"/>
      <c r="L159" s="278"/>
      <c r="M159" s="279"/>
      <c r="N159" s="280"/>
      <c r="O159" s="280"/>
      <c r="P159" s="280"/>
      <c r="Q159" s="280"/>
      <c r="R159" s="280"/>
      <c r="S159" s="280"/>
      <c r="T159" s="28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2" t="s">
        <v>257</v>
      </c>
      <c r="AU159" s="282" t="s">
        <v>91</v>
      </c>
      <c r="AV159" s="14" t="s">
        <v>152</v>
      </c>
      <c r="AW159" s="14" t="s">
        <v>38</v>
      </c>
      <c r="AX159" s="14" t="s">
        <v>21</v>
      </c>
      <c r="AY159" s="282" t="s">
        <v>133</v>
      </c>
    </row>
    <row r="160" s="2" customFormat="1" ht="21.75" customHeight="1">
      <c r="A160" s="39"/>
      <c r="B160" s="40"/>
      <c r="C160" s="237" t="s">
        <v>174</v>
      </c>
      <c r="D160" s="237" t="s">
        <v>136</v>
      </c>
      <c r="E160" s="238" t="s">
        <v>300</v>
      </c>
      <c r="F160" s="239" t="s">
        <v>301</v>
      </c>
      <c r="G160" s="240" t="s">
        <v>302</v>
      </c>
      <c r="H160" s="241">
        <v>16</v>
      </c>
      <c r="I160" s="242"/>
      <c r="J160" s="243">
        <f>ROUND(I160*H160,2)</f>
        <v>0</v>
      </c>
      <c r="K160" s="244"/>
      <c r="L160" s="45"/>
      <c r="M160" s="245" t="s">
        <v>1</v>
      </c>
      <c r="N160" s="246" t="s">
        <v>47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152</v>
      </c>
      <c r="AT160" s="249" t="s">
        <v>136</v>
      </c>
      <c r="AU160" s="249" t="s">
        <v>91</v>
      </c>
      <c r="AY160" s="18" t="s">
        <v>133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21</v>
      </c>
      <c r="BK160" s="250">
        <f>ROUND(I160*H160,2)</f>
        <v>0</v>
      </c>
      <c r="BL160" s="18" t="s">
        <v>152</v>
      </c>
      <c r="BM160" s="249" t="s">
        <v>303</v>
      </c>
    </row>
    <row r="161" s="2" customFormat="1">
      <c r="A161" s="39"/>
      <c r="B161" s="40"/>
      <c r="C161" s="41"/>
      <c r="D161" s="251" t="s">
        <v>142</v>
      </c>
      <c r="E161" s="41"/>
      <c r="F161" s="252" t="s">
        <v>304</v>
      </c>
      <c r="G161" s="41"/>
      <c r="H161" s="41"/>
      <c r="I161" s="145"/>
      <c r="J161" s="41"/>
      <c r="K161" s="41"/>
      <c r="L161" s="45"/>
      <c r="M161" s="253"/>
      <c r="N161" s="25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91</v>
      </c>
    </row>
    <row r="162" s="13" customFormat="1">
      <c r="A162" s="13"/>
      <c r="B162" s="261"/>
      <c r="C162" s="262"/>
      <c r="D162" s="251" t="s">
        <v>257</v>
      </c>
      <c r="E162" s="263" t="s">
        <v>1</v>
      </c>
      <c r="F162" s="264" t="s">
        <v>305</v>
      </c>
      <c r="G162" s="262"/>
      <c r="H162" s="265">
        <v>14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1" t="s">
        <v>257</v>
      </c>
      <c r="AU162" s="271" t="s">
        <v>91</v>
      </c>
      <c r="AV162" s="13" t="s">
        <v>91</v>
      </c>
      <c r="AW162" s="13" t="s">
        <v>38</v>
      </c>
      <c r="AX162" s="13" t="s">
        <v>82</v>
      </c>
      <c r="AY162" s="271" t="s">
        <v>133</v>
      </c>
    </row>
    <row r="163" s="13" customFormat="1">
      <c r="A163" s="13"/>
      <c r="B163" s="261"/>
      <c r="C163" s="262"/>
      <c r="D163" s="251" t="s">
        <v>257</v>
      </c>
      <c r="E163" s="263" t="s">
        <v>1</v>
      </c>
      <c r="F163" s="264" t="s">
        <v>306</v>
      </c>
      <c r="G163" s="262"/>
      <c r="H163" s="265">
        <v>2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1" t="s">
        <v>257</v>
      </c>
      <c r="AU163" s="271" t="s">
        <v>91</v>
      </c>
      <c r="AV163" s="13" t="s">
        <v>91</v>
      </c>
      <c r="AW163" s="13" t="s">
        <v>38</v>
      </c>
      <c r="AX163" s="13" t="s">
        <v>82</v>
      </c>
      <c r="AY163" s="271" t="s">
        <v>133</v>
      </c>
    </row>
    <row r="164" s="14" customFormat="1">
      <c r="A164" s="14"/>
      <c r="B164" s="272"/>
      <c r="C164" s="273"/>
      <c r="D164" s="251" t="s">
        <v>257</v>
      </c>
      <c r="E164" s="274" t="s">
        <v>1</v>
      </c>
      <c r="F164" s="275" t="s">
        <v>260</v>
      </c>
      <c r="G164" s="273"/>
      <c r="H164" s="276">
        <v>16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2" t="s">
        <v>257</v>
      </c>
      <c r="AU164" s="282" t="s">
        <v>91</v>
      </c>
      <c r="AV164" s="14" t="s">
        <v>152</v>
      </c>
      <c r="AW164" s="14" t="s">
        <v>38</v>
      </c>
      <c r="AX164" s="14" t="s">
        <v>21</v>
      </c>
      <c r="AY164" s="282" t="s">
        <v>133</v>
      </c>
    </row>
    <row r="165" s="2" customFormat="1" ht="21.75" customHeight="1">
      <c r="A165" s="39"/>
      <c r="B165" s="40"/>
      <c r="C165" s="237" t="s">
        <v>26</v>
      </c>
      <c r="D165" s="237" t="s">
        <v>136</v>
      </c>
      <c r="E165" s="238" t="s">
        <v>307</v>
      </c>
      <c r="F165" s="239" t="s">
        <v>308</v>
      </c>
      <c r="G165" s="240" t="s">
        <v>302</v>
      </c>
      <c r="H165" s="241">
        <v>14</v>
      </c>
      <c r="I165" s="242"/>
      <c r="J165" s="243">
        <f>ROUND(I165*H165,2)</f>
        <v>0</v>
      </c>
      <c r="K165" s="244"/>
      <c r="L165" s="45"/>
      <c r="M165" s="245" t="s">
        <v>1</v>
      </c>
      <c r="N165" s="246" t="s">
        <v>47</v>
      </c>
      <c r="O165" s="92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152</v>
      </c>
      <c r="AT165" s="249" t="s">
        <v>136</v>
      </c>
      <c r="AU165" s="249" t="s">
        <v>91</v>
      </c>
      <c r="AY165" s="18" t="s">
        <v>133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8" t="s">
        <v>21</v>
      </c>
      <c r="BK165" s="250">
        <f>ROUND(I165*H165,2)</f>
        <v>0</v>
      </c>
      <c r="BL165" s="18" t="s">
        <v>152</v>
      </c>
      <c r="BM165" s="249" t="s">
        <v>309</v>
      </c>
    </row>
    <row r="166" s="2" customFormat="1">
      <c r="A166" s="39"/>
      <c r="B166" s="40"/>
      <c r="C166" s="41"/>
      <c r="D166" s="251" t="s">
        <v>142</v>
      </c>
      <c r="E166" s="41"/>
      <c r="F166" s="252" t="s">
        <v>310</v>
      </c>
      <c r="G166" s="41"/>
      <c r="H166" s="41"/>
      <c r="I166" s="145"/>
      <c r="J166" s="41"/>
      <c r="K166" s="41"/>
      <c r="L166" s="45"/>
      <c r="M166" s="253"/>
      <c r="N166" s="25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142</v>
      </c>
      <c r="AU166" s="18" t="s">
        <v>91</v>
      </c>
    </row>
    <row r="167" s="13" customFormat="1">
      <c r="A167" s="13"/>
      <c r="B167" s="261"/>
      <c r="C167" s="262"/>
      <c r="D167" s="251" t="s">
        <v>257</v>
      </c>
      <c r="E167" s="263" t="s">
        <v>1</v>
      </c>
      <c r="F167" s="264" t="s">
        <v>311</v>
      </c>
      <c r="G167" s="262"/>
      <c r="H167" s="265">
        <v>14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1" t="s">
        <v>257</v>
      </c>
      <c r="AU167" s="271" t="s">
        <v>91</v>
      </c>
      <c r="AV167" s="13" t="s">
        <v>91</v>
      </c>
      <c r="AW167" s="13" t="s">
        <v>38</v>
      </c>
      <c r="AX167" s="13" t="s">
        <v>21</v>
      </c>
      <c r="AY167" s="271" t="s">
        <v>133</v>
      </c>
    </row>
    <row r="168" s="2" customFormat="1" ht="33" customHeight="1">
      <c r="A168" s="39"/>
      <c r="B168" s="40"/>
      <c r="C168" s="237" t="s">
        <v>187</v>
      </c>
      <c r="D168" s="237" t="s">
        <v>136</v>
      </c>
      <c r="E168" s="238" t="s">
        <v>312</v>
      </c>
      <c r="F168" s="239" t="s">
        <v>313</v>
      </c>
      <c r="G168" s="240" t="s">
        <v>302</v>
      </c>
      <c r="H168" s="241">
        <v>140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47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152</v>
      </c>
      <c r="AT168" s="249" t="s">
        <v>136</v>
      </c>
      <c r="AU168" s="249" t="s">
        <v>91</v>
      </c>
      <c r="AY168" s="18" t="s">
        <v>133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21</v>
      </c>
      <c r="BK168" s="250">
        <f>ROUND(I168*H168,2)</f>
        <v>0</v>
      </c>
      <c r="BL168" s="18" t="s">
        <v>152</v>
      </c>
      <c r="BM168" s="249" t="s">
        <v>314</v>
      </c>
    </row>
    <row r="169" s="2" customFormat="1">
      <c r="A169" s="39"/>
      <c r="B169" s="40"/>
      <c r="C169" s="41"/>
      <c r="D169" s="251" t="s">
        <v>142</v>
      </c>
      <c r="E169" s="41"/>
      <c r="F169" s="252" t="s">
        <v>315</v>
      </c>
      <c r="G169" s="41"/>
      <c r="H169" s="41"/>
      <c r="I169" s="145"/>
      <c r="J169" s="41"/>
      <c r="K169" s="41"/>
      <c r="L169" s="45"/>
      <c r="M169" s="253"/>
      <c r="N169" s="25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142</v>
      </c>
      <c r="AU169" s="18" t="s">
        <v>91</v>
      </c>
    </row>
    <row r="170" s="13" customFormat="1">
      <c r="A170" s="13"/>
      <c r="B170" s="261"/>
      <c r="C170" s="262"/>
      <c r="D170" s="251" t="s">
        <v>257</v>
      </c>
      <c r="E170" s="262"/>
      <c r="F170" s="264" t="s">
        <v>316</v>
      </c>
      <c r="G170" s="262"/>
      <c r="H170" s="265">
        <v>140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1" t="s">
        <v>257</v>
      </c>
      <c r="AU170" s="271" t="s">
        <v>91</v>
      </c>
      <c r="AV170" s="13" t="s">
        <v>91</v>
      </c>
      <c r="AW170" s="13" t="s">
        <v>4</v>
      </c>
      <c r="AX170" s="13" t="s">
        <v>21</v>
      </c>
      <c r="AY170" s="271" t="s">
        <v>133</v>
      </c>
    </row>
    <row r="171" s="2" customFormat="1" ht="21.75" customHeight="1">
      <c r="A171" s="39"/>
      <c r="B171" s="40"/>
      <c r="C171" s="237" t="s">
        <v>192</v>
      </c>
      <c r="D171" s="237" t="s">
        <v>136</v>
      </c>
      <c r="E171" s="238" t="s">
        <v>317</v>
      </c>
      <c r="F171" s="239" t="s">
        <v>318</v>
      </c>
      <c r="G171" s="240" t="s">
        <v>302</v>
      </c>
      <c r="H171" s="241">
        <v>3.5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47</v>
      </c>
      <c r="O171" s="92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152</v>
      </c>
      <c r="AT171" s="249" t="s">
        <v>136</v>
      </c>
      <c r="AU171" s="249" t="s">
        <v>91</v>
      </c>
      <c r="AY171" s="18" t="s">
        <v>133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21</v>
      </c>
      <c r="BK171" s="250">
        <f>ROUND(I171*H171,2)</f>
        <v>0</v>
      </c>
      <c r="BL171" s="18" t="s">
        <v>152</v>
      </c>
      <c r="BM171" s="249" t="s">
        <v>319</v>
      </c>
    </row>
    <row r="172" s="2" customFormat="1">
      <c r="A172" s="39"/>
      <c r="B172" s="40"/>
      <c r="C172" s="41"/>
      <c r="D172" s="251" t="s">
        <v>142</v>
      </c>
      <c r="E172" s="41"/>
      <c r="F172" s="252" t="s">
        <v>320</v>
      </c>
      <c r="G172" s="41"/>
      <c r="H172" s="41"/>
      <c r="I172" s="145"/>
      <c r="J172" s="41"/>
      <c r="K172" s="41"/>
      <c r="L172" s="45"/>
      <c r="M172" s="253"/>
      <c r="N172" s="25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142</v>
      </c>
      <c r="AU172" s="18" t="s">
        <v>91</v>
      </c>
    </row>
    <row r="173" s="13" customFormat="1">
      <c r="A173" s="13"/>
      <c r="B173" s="261"/>
      <c r="C173" s="262"/>
      <c r="D173" s="251" t="s">
        <v>257</v>
      </c>
      <c r="E173" s="263" t="s">
        <v>1</v>
      </c>
      <c r="F173" s="264" t="s">
        <v>321</v>
      </c>
      <c r="G173" s="262"/>
      <c r="H173" s="265">
        <v>3.5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1" t="s">
        <v>257</v>
      </c>
      <c r="AU173" s="271" t="s">
        <v>91</v>
      </c>
      <c r="AV173" s="13" t="s">
        <v>91</v>
      </c>
      <c r="AW173" s="13" t="s">
        <v>38</v>
      </c>
      <c r="AX173" s="13" t="s">
        <v>21</v>
      </c>
      <c r="AY173" s="271" t="s">
        <v>133</v>
      </c>
    </row>
    <row r="174" s="2" customFormat="1" ht="16.5" customHeight="1">
      <c r="A174" s="39"/>
      <c r="B174" s="40"/>
      <c r="C174" s="237" t="s">
        <v>196</v>
      </c>
      <c r="D174" s="237" t="s">
        <v>136</v>
      </c>
      <c r="E174" s="238" t="s">
        <v>322</v>
      </c>
      <c r="F174" s="239" t="s">
        <v>323</v>
      </c>
      <c r="G174" s="240" t="s">
        <v>302</v>
      </c>
      <c r="H174" s="241">
        <v>14</v>
      </c>
      <c r="I174" s="242"/>
      <c r="J174" s="243">
        <f>ROUND(I174*H174,2)</f>
        <v>0</v>
      </c>
      <c r="K174" s="244"/>
      <c r="L174" s="45"/>
      <c r="M174" s="245" t="s">
        <v>1</v>
      </c>
      <c r="N174" s="246" t="s">
        <v>47</v>
      </c>
      <c r="O174" s="92"/>
      <c r="P174" s="247">
        <f>O174*H174</f>
        <v>0</v>
      </c>
      <c r="Q174" s="247">
        <v>0</v>
      </c>
      <c r="R174" s="247">
        <f>Q174*H174</f>
        <v>0</v>
      </c>
      <c r="S174" s="247">
        <v>0</v>
      </c>
      <c r="T174" s="24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9" t="s">
        <v>152</v>
      </c>
      <c r="AT174" s="249" t="s">
        <v>136</v>
      </c>
      <c r="AU174" s="249" t="s">
        <v>91</v>
      </c>
      <c r="AY174" s="18" t="s">
        <v>133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8" t="s">
        <v>21</v>
      </c>
      <c r="BK174" s="250">
        <f>ROUND(I174*H174,2)</f>
        <v>0</v>
      </c>
      <c r="BL174" s="18" t="s">
        <v>152</v>
      </c>
      <c r="BM174" s="249" t="s">
        <v>324</v>
      </c>
    </row>
    <row r="175" s="2" customFormat="1">
      <c r="A175" s="39"/>
      <c r="B175" s="40"/>
      <c r="C175" s="41"/>
      <c r="D175" s="251" t="s">
        <v>142</v>
      </c>
      <c r="E175" s="41"/>
      <c r="F175" s="252" t="s">
        <v>325</v>
      </c>
      <c r="G175" s="41"/>
      <c r="H175" s="41"/>
      <c r="I175" s="145"/>
      <c r="J175" s="41"/>
      <c r="K175" s="41"/>
      <c r="L175" s="45"/>
      <c r="M175" s="253"/>
      <c r="N175" s="25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142</v>
      </c>
      <c r="AU175" s="18" t="s">
        <v>91</v>
      </c>
    </row>
    <row r="176" s="2" customFormat="1" ht="21.75" customHeight="1">
      <c r="A176" s="39"/>
      <c r="B176" s="40"/>
      <c r="C176" s="237" t="s">
        <v>201</v>
      </c>
      <c r="D176" s="237" t="s">
        <v>136</v>
      </c>
      <c r="E176" s="238" t="s">
        <v>326</v>
      </c>
      <c r="F176" s="239" t="s">
        <v>327</v>
      </c>
      <c r="G176" s="240" t="s">
        <v>328</v>
      </c>
      <c r="H176" s="241">
        <v>28</v>
      </c>
      <c r="I176" s="242"/>
      <c r="J176" s="243">
        <f>ROUND(I176*H176,2)</f>
        <v>0</v>
      </c>
      <c r="K176" s="244"/>
      <c r="L176" s="45"/>
      <c r="M176" s="245" t="s">
        <v>1</v>
      </c>
      <c r="N176" s="246" t="s">
        <v>47</v>
      </c>
      <c r="O176" s="92"/>
      <c r="P176" s="247">
        <f>O176*H176</f>
        <v>0</v>
      </c>
      <c r="Q176" s="247">
        <v>0</v>
      </c>
      <c r="R176" s="247">
        <f>Q176*H176</f>
        <v>0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152</v>
      </c>
      <c r="AT176" s="249" t="s">
        <v>136</v>
      </c>
      <c r="AU176" s="249" t="s">
        <v>91</v>
      </c>
      <c r="AY176" s="18" t="s">
        <v>133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8" t="s">
        <v>21</v>
      </c>
      <c r="BK176" s="250">
        <f>ROUND(I176*H176,2)</f>
        <v>0</v>
      </c>
      <c r="BL176" s="18" t="s">
        <v>152</v>
      </c>
      <c r="BM176" s="249" t="s">
        <v>329</v>
      </c>
    </row>
    <row r="177" s="2" customFormat="1">
      <c r="A177" s="39"/>
      <c r="B177" s="40"/>
      <c r="C177" s="41"/>
      <c r="D177" s="251" t="s">
        <v>142</v>
      </c>
      <c r="E177" s="41"/>
      <c r="F177" s="252" t="s">
        <v>330</v>
      </c>
      <c r="G177" s="41"/>
      <c r="H177" s="41"/>
      <c r="I177" s="145"/>
      <c r="J177" s="41"/>
      <c r="K177" s="41"/>
      <c r="L177" s="45"/>
      <c r="M177" s="253"/>
      <c r="N177" s="25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142</v>
      </c>
      <c r="AU177" s="18" t="s">
        <v>91</v>
      </c>
    </row>
    <row r="178" s="13" customFormat="1">
      <c r="A178" s="13"/>
      <c r="B178" s="261"/>
      <c r="C178" s="262"/>
      <c r="D178" s="251" t="s">
        <v>257</v>
      </c>
      <c r="E178" s="262"/>
      <c r="F178" s="264" t="s">
        <v>331</v>
      </c>
      <c r="G178" s="262"/>
      <c r="H178" s="265">
        <v>28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1" t="s">
        <v>257</v>
      </c>
      <c r="AU178" s="271" t="s">
        <v>91</v>
      </c>
      <c r="AV178" s="13" t="s">
        <v>91</v>
      </c>
      <c r="AW178" s="13" t="s">
        <v>4</v>
      </c>
      <c r="AX178" s="13" t="s">
        <v>21</v>
      </c>
      <c r="AY178" s="271" t="s">
        <v>133</v>
      </c>
    </row>
    <row r="179" s="2" customFormat="1" ht="21.75" customHeight="1">
      <c r="A179" s="39"/>
      <c r="B179" s="40"/>
      <c r="C179" s="237" t="s">
        <v>8</v>
      </c>
      <c r="D179" s="237" t="s">
        <v>136</v>
      </c>
      <c r="E179" s="238" t="s">
        <v>332</v>
      </c>
      <c r="F179" s="239" t="s">
        <v>333</v>
      </c>
      <c r="G179" s="240" t="s">
        <v>302</v>
      </c>
      <c r="H179" s="241">
        <v>2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47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152</v>
      </c>
      <c r="AT179" s="249" t="s">
        <v>136</v>
      </c>
      <c r="AU179" s="249" t="s">
        <v>91</v>
      </c>
      <c r="AY179" s="18" t="s">
        <v>133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21</v>
      </c>
      <c r="BK179" s="250">
        <f>ROUND(I179*H179,2)</f>
        <v>0</v>
      </c>
      <c r="BL179" s="18" t="s">
        <v>152</v>
      </c>
      <c r="BM179" s="249" t="s">
        <v>334</v>
      </c>
    </row>
    <row r="180" s="2" customFormat="1">
      <c r="A180" s="39"/>
      <c r="B180" s="40"/>
      <c r="C180" s="41"/>
      <c r="D180" s="251" t="s">
        <v>142</v>
      </c>
      <c r="E180" s="41"/>
      <c r="F180" s="252" t="s">
        <v>335</v>
      </c>
      <c r="G180" s="41"/>
      <c r="H180" s="41"/>
      <c r="I180" s="145"/>
      <c r="J180" s="41"/>
      <c r="K180" s="41"/>
      <c r="L180" s="45"/>
      <c r="M180" s="253"/>
      <c r="N180" s="25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142</v>
      </c>
      <c r="AU180" s="18" t="s">
        <v>91</v>
      </c>
    </row>
    <row r="181" s="13" customFormat="1">
      <c r="A181" s="13"/>
      <c r="B181" s="261"/>
      <c r="C181" s="262"/>
      <c r="D181" s="251" t="s">
        <v>257</v>
      </c>
      <c r="E181" s="263" t="s">
        <v>1</v>
      </c>
      <c r="F181" s="264" t="s">
        <v>306</v>
      </c>
      <c r="G181" s="262"/>
      <c r="H181" s="265">
        <v>2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1" t="s">
        <v>257</v>
      </c>
      <c r="AU181" s="271" t="s">
        <v>91</v>
      </c>
      <c r="AV181" s="13" t="s">
        <v>91</v>
      </c>
      <c r="AW181" s="13" t="s">
        <v>38</v>
      </c>
      <c r="AX181" s="13" t="s">
        <v>21</v>
      </c>
      <c r="AY181" s="271" t="s">
        <v>133</v>
      </c>
    </row>
    <row r="182" s="2" customFormat="1" ht="21.75" customHeight="1">
      <c r="A182" s="39"/>
      <c r="B182" s="40"/>
      <c r="C182" s="237" t="s">
        <v>212</v>
      </c>
      <c r="D182" s="237" t="s">
        <v>136</v>
      </c>
      <c r="E182" s="238" t="s">
        <v>336</v>
      </c>
      <c r="F182" s="239" t="s">
        <v>337</v>
      </c>
      <c r="G182" s="240" t="s">
        <v>302</v>
      </c>
      <c r="H182" s="241">
        <v>7.7000000000000002</v>
      </c>
      <c r="I182" s="242"/>
      <c r="J182" s="243">
        <f>ROUND(I182*H182,2)</f>
        <v>0</v>
      </c>
      <c r="K182" s="244"/>
      <c r="L182" s="45"/>
      <c r="M182" s="245" t="s">
        <v>1</v>
      </c>
      <c r="N182" s="246" t="s">
        <v>47</v>
      </c>
      <c r="O182" s="92"/>
      <c r="P182" s="247">
        <f>O182*H182</f>
        <v>0</v>
      </c>
      <c r="Q182" s="247">
        <v>0</v>
      </c>
      <c r="R182" s="247">
        <f>Q182*H182</f>
        <v>0</v>
      </c>
      <c r="S182" s="247">
        <v>0</v>
      </c>
      <c r="T182" s="24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9" t="s">
        <v>152</v>
      </c>
      <c r="AT182" s="249" t="s">
        <v>136</v>
      </c>
      <c r="AU182" s="249" t="s">
        <v>91</v>
      </c>
      <c r="AY182" s="18" t="s">
        <v>133</v>
      </c>
      <c r="BE182" s="250">
        <f>IF(N182="základní",J182,0)</f>
        <v>0</v>
      </c>
      <c r="BF182" s="250">
        <f>IF(N182="snížená",J182,0)</f>
        <v>0</v>
      </c>
      <c r="BG182" s="250">
        <f>IF(N182="zákl. přenesená",J182,0)</f>
        <v>0</v>
      </c>
      <c r="BH182" s="250">
        <f>IF(N182="sníž. přenesená",J182,0)</f>
        <v>0</v>
      </c>
      <c r="BI182" s="250">
        <f>IF(N182="nulová",J182,0)</f>
        <v>0</v>
      </c>
      <c r="BJ182" s="18" t="s">
        <v>21</v>
      </c>
      <c r="BK182" s="250">
        <f>ROUND(I182*H182,2)</f>
        <v>0</v>
      </c>
      <c r="BL182" s="18" t="s">
        <v>152</v>
      </c>
      <c r="BM182" s="249" t="s">
        <v>338</v>
      </c>
    </row>
    <row r="183" s="2" customFormat="1">
      <c r="A183" s="39"/>
      <c r="B183" s="40"/>
      <c r="C183" s="41"/>
      <c r="D183" s="251" t="s">
        <v>142</v>
      </c>
      <c r="E183" s="41"/>
      <c r="F183" s="252" t="s">
        <v>339</v>
      </c>
      <c r="G183" s="41"/>
      <c r="H183" s="41"/>
      <c r="I183" s="145"/>
      <c r="J183" s="41"/>
      <c r="K183" s="41"/>
      <c r="L183" s="45"/>
      <c r="M183" s="253"/>
      <c r="N183" s="25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142</v>
      </c>
      <c r="AU183" s="18" t="s">
        <v>91</v>
      </c>
    </row>
    <row r="184" s="13" customFormat="1">
      <c r="A184" s="13"/>
      <c r="B184" s="261"/>
      <c r="C184" s="262"/>
      <c r="D184" s="251" t="s">
        <v>257</v>
      </c>
      <c r="E184" s="263" t="s">
        <v>1</v>
      </c>
      <c r="F184" s="264" t="s">
        <v>340</v>
      </c>
      <c r="G184" s="262"/>
      <c r="H184" s="265">
        <v>7.7000000000000002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1" t="s">
        <v>257</v>
      </c>
      <c r="AU184" s="271" t="s">
        <v>91</v>
      </c>
      <c r="AV184" s="13" t="s">
        <v>91</v>
      </c>
      <c r="AW184" s="13" t="s">
        <v>38</v>
      </c>
      <c r="AX184" s="13" t="s">
        <v>21</v>
      </c>
      <c r="AY184" s="271" t="s">
        <v>133</v>
      </c>
    </row>
    <row r="185" s="2" customFormat="1" ht="16.5" customHeight="1">
      <c r="A185" s="39"/>
      <c r="B185" s="40"/>
      <c r="C185" s="283" t="s">
        <v>216</v>
      </c>
      <c r="D185" s="283" t="s">
        <v>341</v>
      </c>
      <c r="E185" s="284" t="s">
        <v>342</v>
      </c>
      <c r="F185" s="285" t="s">
        <v>343</v>
      </c>
      <c r="G185" s="286" t="s">
        <v>328</v>
      </c>
      <c r="H185" s="287">
        <v>15.4</v>
      </c>
      <c r="I185" s="288"/>
      <c r="J185" s="289">
        <f>ROUND(I185*H185,2)</f>
        <v>0</v>
      </c>
      <c r="K185" s="290"/>
      <c r="L185" s="291"/>
      <c r="M185" s="292" t="s">
        <v>1</v>
      </c>
      <c r="N185" s="293" t="s">
        <v>47</v>
      </c>
      <c r="O185" s="92"/>
      <c r="P185" s="247">
        <f>O185*H185</f>
        <v>0</v>
      </c>
      <c r="Q185" s="247">
        <v>1</v>
      </c>
      <c r="R185" s="247">
        <f>Q185*H185</f>
        <v>15.4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170</v>
      </c>
      <c r="AT185" s="249" t="s">
        <v>341</v>
      </c>
      <c r="AU185" s="249" t="s">
        <v>91</v>
      </c>
      <c r="AY185" s="18" t="s">
        <v>133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21</v>
      </c>
      <c r="BK185" s="250">
        <f>ROUND(I185*H185,2)</f>
        <v>0</v>
      </c>
      <c r="BL185" s="18" t="s">
        <v>152</v>
      </c>
      <c r="BM185" s="249" t="s">
        <v>344</v>
      </c>
    </row>
    <row r="186" s="13" customFormat="1">
      <c r="A186" s="13"/>
      <c r="B186" s="261"/>
      <c r="C186" s="262"/>
      <c r="D186" s="251" t="s">
        <v>257</v>
      </c>
      <c r="E186" s="262"/>
      <c r="F186" s="264" t="s">
        <v>345</v>
      </c>
      <c r="G186" s="262"/>
      <c r="H186" s="265">
        <v>15.4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1" t="s">
        <v>257</v>
      </c>
      <c r="AU186" s="271" t="s">
        <v>91</v>
      </c>
      <c r="AV186" s="13" t="s">
        <v>91</v>
      </c>
      <c r="AW186" s="13" t="s">
        <v>4</v>
      </c>
      <c r="AX186" s="13" t="s">
        <v>21</v>
      </c>
      <c r="AY186" s="271" t="s">
        <v>133</v>
      </c>
    </row>
    <row r="187" s="2" customFormat="1" ht="21.75" customHeight="1">
      <c r="A187" s="39"/>
      <c r="B187" s="40"/>
      <c r="C187" s="237" t="s">
        <v>221</v>
      </c>
      <c r="D187" s="237" t="s">
        <v>136</v>
      </c>
      <c r="E187" s="238" t="s">
        <v>346</v>
      </c>
      <c r="F187" s="239" t="s">
        <v>347</v>
      </c>
      <c r="G187" s="240" t="s">
        <v>254</v>
      </c>
      <c r="H187" s="241">
        <v>7</v>
      </c>
      <c r="I187" s="242"/>
      <c r="J187" s="243">
        <f>ROUND(I187*H187,2)</f>
        <v>0</v>
      </c>
      <c r="K187" s="244"/>
      <c r="L187" s="45"/>
      <c r="M187" s="245" t="s">
        <v>1</v>
      </c>
      <c r="N187" s="246" t="s">
        <v>47</v>
      </c>
      <c r="O187" s="92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152</v>
      </c>
      <c r="AT187" s="249" t="s">
        <v>136</v>
      </c>
      <c r="AU187" s="249" t="s">
        <v>91</v>
      </c>
      <c r="AY187" s="18" t="s">
        <v>133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8" t="s">
        <v>21</v>
      </c>
      <c r="BK187" s="250">
        <f>ROUND(I187*H187,2)</f>
        <v>0</v>
      </c>
      <c r="BL187" s="18" t="s">
        <v>152</v>
      </c>
      <c r="BM187" s="249" t="s">
        <v>348</v>
      </c>
    </row>
    <row r="188" s="2" customFormat="1">
      <c r="A188" s="39"/>
      <c r="B188" s="40"/>
      <c r="C188" s="41"/>
      <c r="D188" s="251" t="s">
        <v>142</v>
      </c>
      <c r="E188" s="41"/>
      <c r="F188" s="252" t="s">
        <v>349</v>
      </c>
      <c r="G188" s="41"/>
      <c r="H188" s="41"/>
      <c r="I188" s="145"/>
      <c r="J188" s="41"/>
      <c r="K188" s="41"/>
      <c r="L188" s="45"/>
      <c r="M188" s="253"/>
      <c r="N188" s="25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142</v>
      </c>
      <c r="AU188" s="18" t="s">
        <v>91</v>
      </c>
    </row>
    <row r="189" s="13" customFormat="1">
      <c r="A189" s="13"/>
      <c r="B189" s="261"/>
      <c r="C189" s="262"/>
      <c r="D189" s="251" t="s">
        <v>257</v>
      </c>
      <c r="E189" s="263" t="s">
        <v>1</v>
      </c>
      <c r="F189" s="264" t="s">
        <v>350</v>
      </c>
      <c r="G189" s="262"/>
      <c r="H189" s="265">
        <v>7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1" t="s">
        <v>257</v>
      </c>
      <c r="AU189" s="271" t="s">
        <v>91</v>
      </c>
      <c r="AV189" s="13" t="s">
        <v>91</v>
      </c>
      <c r="AW189" s="13" t="s">
        <v>38</v>
      </c>
      <c r="AX189" s="13" t="s">
        <v>21</v>
      </c>
      <c r="AY189" s="271" t="s">
        <v>133</v>
      </c>
    </row>
    <row r="190" s="12" customFormat="1" ht="22.8" customHeight="1">
      <c r="A190" s="12"/>
      <c r="B190" s="221"/>
      <c r="C190" s="222"/>
      <c r="D190" s="223" t="s">
        <v>81</v>
      </c>
      <c r="E190" s="235" t="s">
        <v>132</v>
      </c>
      <c r="F190" s="235" t="s">
        <v>351</v>
      </c>
      <c r="G190" s="222"/>
      <c r="H190" s="222"/>
      <c r="I190" s="225"/>
      <c r="J190" s="236">
        <f>BK190</f>
        <v>0</v>
      </c>
      <c r="K190" s="222"/>
      <c r="L190" s="227"/>
      <c r="M190" s="228"/>
      <c r="N190" s="229"/>
      <c r="O190" s="229"/>
      <c r="P190" s="230">
        <f>SUM(P191:P219)</f>
        <v>0</v>
      </c>
      <c r="Q190" s="229"/>
      <c r="R190" s="230">
        <f>SUM(R191:R219)</f>
        <v>6.9532400000000001</v>
      </c>
      <c r="S190" s="229"/>
      <c r="T190" s="231">
        <f>SUM(T191:T219)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2" t="s">
        <v>21</v>
      </c>
      <c r="AT190" s="233" t="s">
        <v>81</v>
      </c>
      <c r="AU190" s="233" t="s">
        <v>21</v>
      </c>
      <c r="AY190" s="232" t="s">
        <v>133</v>
      </c>
      <c r="BK190" s="234">
        <f>SUM(BK191:BK219)</f>
        <v>0</v>
      </c>
    </row>
    <row r="191" s="2" customFormat="1" ht="16.5" customHeight="1">
      <c r="A191" s="39"/>
      <c r="B191" s="40"/>
      <c r="C191" s="237" t="s">
        <v>226</v>
      </c>
      <c r="D191" s="237" t="s">
        <v>136</v>
      </c>
      <c r="E191" s="238" t="s">
        <v>352</v>
      </c>
      <c r="F191" s="239" t="s">
        <v>353</v>
      </c>
      <c r="G191" s="240" t="s">
        <v>254</v>
      </c>
      <c r="H191" s="241">
        <v>7</v>
      </c>
      <c r="I191" s="242"/>
      <c r="J191" s="243">
        <f>ROUND(I191*H191,2)</f>
        <v>0</v>
      </c>
      <c r="K191" s="244"/>
      <c r="L191" s="45"/>
      <c r="M191" s="245" t="s">
        <v>1</v>
      </c>
      <c r="N191" s="246" t="s">
        <v>47</v>
      </c>
      <c r="O191" s="92"/>
      <c r="P191" s="247">
        <f>O191*H191</f>
        <v>0</v>
      </c>
      <c r="Q191" s="247">
        <v>0</v>
      </c>
      <c r="R191" s="247">
        <f>Q191*H191</f>
        <v>0</v>
      </c>
      <c r="S191" s="247">
        <v>0</v>
      </c>
      <c r="T191" s="24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9" t="s">
        <v>152</v>
      </c>
      <c r="AT191" s="249" t="s">
        <v>136</v>
      </c>
      <c r="AU191" s="249" t="s">
        <v>91</v>
      </c>
      <c r="AY191" s="18" t="s">
        <v>133</v>
      </c>
      <c r="BE191" s="250">
        <f>IF(N191="základní",J191,0)</f>
        <v>0</v>
      </c>
      <c r="BF191" s="250">
        <f>IF(N191="snížená",J191,0)</f>
        <v>0</v>
      </c>
      <c r="BG191" s="250">
        <f>IF(N191="zákl. přenesená",J191,0)</f>
        <v>0</v>
      </c>
      <c r="BH191" s="250">
        <f>IF(N191="sníž. přenesená",J191,0)</f>
        <v>0</v>
      </c>
      <c r="BI191" s="250">
        <f>IF(N191="nulová",J191,0)</f>
        <v>0</v>
      </c>
      <c r="BJ191" s="18" t="s">
        <v>21</v>
      </c>
      <c r="BK191" s="250">
        <f>ROUND(I191*H191,2)</f>
        <v>0</v>
      </c>
      <c r="BL191" s="18" t="s">
        <v>152</v>
      </c>
      <c r="BM191" s="249" t="s">
        <v>354</v>
      </c>
    </row>
    <row r="192" s="2" customFormat="1">
      <c r="A192" s="39"/>
      <c r="B192" s="40"/>
      <c r="C192" s="41"/>
      <c r="D192" s="251" t="s">
        <v>142</v>
      </c>
      <c r="E192" s="41"/>
      <c r="F192" s="252" t="s">
        <v>355</v>
      </c>
      <c r="G192" s="41"/>
      <c r="H192" s="41"/>
      <c r="I192" s="145"/>
      <c r="J192" s="41"/>
      <c r="K192" s="41"/>
      <c r="L192" s="45"/>
      <c r="M192" s="253"/>
      <c r="N192" s="25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142</v>
      </c>
      <c r="AU192" s="18" t="s">
        <v>91</v>
      </c>
    </row>
    <row r="193" s="13" customFormat="1">
      <c r="A193" s="13"/>
      <c r="B193" s="261"/>
      <c r="C193" s="262"/>
      <c r="D193" s="251" t="s">
        <v>257</v>
      </c>
      <c r="E193" s="263" t="s">
        <v>1</v>
      </c>
      <c r="F193" s="264" t="s">
        <v>356</v>
      </c>
      <c r="G193" s="262"/>
      <c r="H193" s="265">
        <v>7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1" t="s">
        <v>257</v>
      </c>
      <c r="AU193" s="271" t="s">
        <v>91</v>
      </c>
      <c r="AV193" s="13" t="s">
        <v>91</v>
      </c>
      <c r="AW193" s="13" t="s">
        <v>38</v>
      </c>
      <c r="AX193" s="13" t="s">
        <v>21</v>
      </c>
      <c r="AY193" s="271" t="s">
        <v>133</v>
      </c>
    </row>
    <row r="194" s="2" customFormat="1" ht="16.5" customHeight="1">
      <c r="A194" s="39"/>
      <c r="B194" s="40"/>
      <c r="C194" s="237" t="s">
        <v>232</v>
      </c>
      <c r="D194" s="237" t="s">
        <v>136</v>
      </c>
      <c r="E194" s="238" t="s">
        <v>357</v>
      </c>
      <c r="F194" s="239" t="s">
        <v>358</v>
      </c>
      <c r="G194" s="240" t="s">
        <v>254</v>
      </c>
      <c r="H194" s="241">
        <v>110.5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47</v>
      </c>
      <c r="O194" s="92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152</v>
      </c>
      <c r="AT194" s="249" t="s">
        <v>136</v>
      </c>
      <c r="AU194" s="249" t="s">
        <v>91</v>
      </c>
      <c r="AY194" s="18" t="s">
        <v>133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21</v>
      </c>
      <c r="BK194" s="250">
        <f>ROUND(I194*H194,2)</f>
        <v>0</v>
      </c>
      <c r="BL194" s="18" t="s">
        <v>152</v>
      </c>
      <c r="BM194" s="249" t="s">
        <v>359</v>
      </c>
    </row>
    <row r="195" s="2" customFormat="1">
      <c r="A195" s="39"/>
      <c r="B195" s="40"/>
      <c r="C195" s="41"/>
      <c r="D195" s="251" t="s">
        <v>142</v>
      </c>
      <c r="E195" s="41"/>
      <c r="F195" s="252" t="s">
        <v>360</v>
      </c>
      <c r="G195" s="41"/>
      <c r="H195" s="41"/>
      <c r="I195" s="145"/>
      <c r="J195" s="41"/>
      <c r="K195" s="41"/>
      <c r="L195" s="45"/>
      <c r="M195" s="253"/>
      <c r="N195" s="25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142</v>
      </c>
      <c r="AU195" s="18" t="s">
        <v>91</v>
      </c>
    </row>
    <row r="196" s="13" customFormat="1">
      <c r="A196" s="13"/>
      <c r="B196" s="261"/>
      <c r="C196" s="262"/>
      <c r="D196" s="251" t="s">
        <v>257</v>
      </c>
      <c r="E196" s="263" t="s">
        <v>1</v>
      </c>
      <c r="F196" s="264" t="s">
        <v>361</v>
      </c>
      <c r="G196" s="262"/>
      <c r="H196" s="265">
        <v>110.5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1" t="s">
        <v>257</v>
      </c>
      <c r="AU196" s="271" t="s">
        <v>91</v>
      </c>
      <c r="AV196" s="13" t="s">
        <v>91</v>
      </c>
      <c r="AW196" s="13" t="s">
        <v>38</v>
      </c>
      <c r="AX196" s="13" t="s">
        <v>21</v>
      </c>
      <c r="AY196" s="271" t="s">
        <v>133</v>
      </c>
    </row>
    <row r="197" s="2" customFormat="1" ht="16.5" customHeight="1">
      <c r="A197" s="39"/>
      <c r="B197" s="40"/>
      <c r="C197" s="237" t="s">
        <v>7</v>
      </c>
      <c r="D197" s="237" t="s">
        <v>136</v>
      </c>
      <c r="E197" s="238" t="s">
        <v>362</v>
      </c>
      <c r="F197" s="239" t="s">
        <v>363</v>
      </c>
      <c r="G197" s="240" t="s">
        <v>254</v>
      </c>
      <c r="H197" s="241">
        <v>272</v>
      </c>
      <c r="I197" s="242"/>
      <c r="J197" s="243">
        <f>ROUND(I197*H197,2)</f>
        <v>0</v>
      </c>
      <c r="K197" s="244"/>
      <c r="L197" s="45"/>
      <c r="M197" s="245" t="s">
        <v>1</v>
      </c>
      <c r="N197" s="246" t="s">
        <v>47</v>
      </c>
      <c r="O197" s="92"/>
      <c r="P197" s="247">
        <f>O197*H197</f>
        <v>0</v>
      </c>
      <c r="Q197" s="247">
        <v>0</v>
      </c>
      <c r="R197" s="247">
        <f>Q197*H197</f>
        <v>0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152</v>
      </c>
      <c r="AT197" s="249" t="s">
        <v>136</v>
      </c>
      <c r="AU197" s="249" t="s">
        <v>91</v>
      </c>
      <c r="AY197" s="18" t="s">
        <v>133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8" t="s">
        <v>21</v>
      </c>
      <c r="BK197" s="250">
        <f>ROUND(I197*H197,2)</f>
        <v>0</v>
      </c>
      <c r="BL197" s="18" t="s">
        <v>152</v>
      </c>
      <c r="BM197" s="249" t="s">
        <v>364</v>
      </c>
    </row>
    <row r="198" s="2" customFormat="1">
      <c r="A198" s="39"/>
      <c r="B198" s="40"/>
      <c r="C198" s="41"/>
      <c r="D198" s="251" t="s">
        <v>142</v>
      </c>
      <c r="E198" s="41"/>
      <c r="F198" s="252" t="s">
        <v>365</v>
      </c>
      <c r="G198" s="41"/>
      <c r="H198" s="41"/>
      <c r="I198" s="145"/>
      <c r="J198" s="41"/>
      <c r="K198" s="41"/>
      <c r="L198" s="45"/>
      <c r="M198" s="253"/>
      <c r="N198" s="25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142</v>
      </c>
      <c r="AU198" s="18" t="s">
        <v>91</v>
      </c>
    </row>
    <row r="199" s="13" customFormat="1">
      <c r="A199" s="13"/>
      <c r="B199" s="261"/>
      <c r="C199" s="262"/>
      <c r="D199" s="251" t="s">
        <v>257</v>
      </c>
      <c r="E199" s="263" t="s">
        <v>1</v>
      </c>
      <c r="F199" s="264" t="s">
        <v>366</v>
      </c>
      <c r="G199" s="262"/>
      <c r="H199" s="265">
        <v>161.5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1" t="s">
        <v>257</v>
      </c>
      <c r="AU199" s="271" t="s">
        <v>91</v>
      </c>
      <c r="AV199" s="13" t="s">
        <v>91</v>
      </c>
      <c r="AW199" s="13" t="s">
        <v>38</v>
      </c>
      <c r="AX199" s="13" t="s">
        <v>82</v>
      </c>
      <c r="AY199" s="271" t="s">
        <v>133</v>
      </c>
    </row>
    <row r="200" s="13" customFormat="1">
      <c r="A200" s="13"/>
      <c r="B200" s="261"/>
      <c r="C200" s="262"/>
      <c r="D200" s="251" t="s">
        <v>257</v>
      </c>
      <c r="E200" s="263" t="s">
        <v>1</v>
      </c>
      <c r="F200" s="264" t="s">
        <v>361</v>
      </c>
      <c r="G200" s="262"/>
      <c r="H200" s="265">
        <v>110.5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1" t="s">
        <v>257</v>
      </c>
      <c r="AU200" s="271" t="s">
        <v>91</v>
      </c>
      <c r="AV200" s="13" t="s">
        <v>91</v>
      </c>
      <c r="AW200" s="13" t="s">
        <v>38</v>
      </c>
      <c r="AX200" s="13" t="s">
        <v>82</v>
      </c>
      <c r="AY200" s="271" t="s">
        <v>133</v>
      </c>
    </row>
    <row r="201" s="14" customFormat="1">
      <c r="A201" s="14"/>
      <c r="B201" s="272"/>
      <c r="C201" s="273"/>
      <c r="D201" s="251" t="s">
        <v>257</v>
      </c>
      <c r="E201" s="274" t="s">
        <v>1</v>
      </c>
      <c r="F201" s="275" t="s">
        <v>260</v>
      </c>
      <c r="G201" s="273"/>
      <c r="H201" s="276">
        <v>272</v>
      </c>
      <c r="I201" s="277"/>
      <c r="J201" s="273"/>
      <c r="K201" s="273"/>
      <c r="L201" s="278"/>
      <c r="M201" s="279"/>
      <c r="N201" s="280"/>
      <c r="O201" s="280"/>
      <c r="P201" s="280"/>
      <c r="Q201" s="280"/>
      <c r="R201" s="280"/>
      <c r="S201" s="280"/>
      <c r="T201" s="28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2" t="s">
        <v>257</v>
      </c>
      <c r="AU201" s="282" t="s">
        <v>91</v>
      </c>
      <c r="AV201" s="14" t="s">
        <v>152</v>
      </c>
      <c r="AW201" s="14" t="s">
        <v>38</v>
      </c>
      <c r="AX201" s="14" t="s">
        <v>21</v>
      </c>
      <c r="AY201" s="282" t="s">
        <v>133</v>
      </c>
    </row>
    <row r="202" s="2" customFormat="1" ht="21.75" customHeight="1">
      <c r="A202" s="39"/>
      <c r="B202" s="40"/>
      <c r="C202" s="237" t="s">
        <v>367</v>
      </c>
      <c r="D202" s="237" t="s">
        <v>136</v>
      </c>
      <c r="E202" s="238" t="s">
        <v>368</v>
      </c>
      <c r="F202" s="239" t="s">
        <v>369</v>
      </c>
      <c r="G202" s="240" t="s">
        <v>254</v>
      </c>
      <c r="H202" s="241">
        <v>399</v>
      </c>
      <c r="I202" s="242"/>
      <c r="J202" s="243">
        <f>ROUND(I202*H202,2)</f>
        <v>0</v>
      </c>
      <c r="K202" s="244"/>
      <c r="L202" s="45"/>
      <c r="M202" s="245" t="s">
        <v>1</v>
      </c>
      <c r="N202" s="246" t="s">
        <v>47</v>
      </c>
      <c r="O202" s="92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9" t="s">
        <v>152</v>
      </c>
      <c r="AT202" s="249" t="s">
        <v>136</v>
      </c>
      <c r="AU202" s="249" t="s">
        <v>91</v>
      </c>
      <c r="AY202" s="18" t="s">
        <v>133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8" t="s">
        <v>21</v>
      </c>
      <c r="BK202" s="250">
        <f>ROUND(I202*H202,2)</f>
        <v>0</v>
      </c>
      <c r="BL202" s="18" t="s">
        <v>152</v>
      </c>
      <c r="BM202" s="249" t="s">
        <v>370</v>
      </c>
    </row>
    <row r="203" s="2" customFormat="1">
      <c r="A203" s="39"/>
      <c r="B203" s="40"/>
      <c r="C203" s="41"/>
      <c r="D203" s="251" t="s">
        <v>142</v>
      </c>
      <c r="E203" s="41"/>
      <c r="F203" s="252" t="s">
        <v>371</v>
      </c>
      <c r="G203" s="41"/>
      <c r="H203" s="41"/>
      <c r="I203" s="145"/>
      <c r="J203" s="41"/>
      <c r="K203" s="41"/>
      <c r="L203" s="45"/>
      <c r="M203" s="253"/>
      <c r="N203" s="25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142</v>
      </c>
      <c r="AU203" s="18" t="s">
        <v>91</v>
      </c>
    </row>
    <row r="204" s="2" customFormat="1" ht="21.75" customHeight="1">
      <c r="A204" s="39"/>
      <c r="B204" s="40"/>
      <c r="C204" s="237" t="s">
        <v>372</v>
      </c>
      <c r="D204" s="237" t="s">
        <v>136</v>
      </c>
      <c r="E204" s="238" t="s">
        <v>373</v>
      </c>
      <c r="F204" s="239" t="s">
        <v>374</v>
      </c>
      <c r="G204" s="240" t="s">
        <v>254</v>
      </c>
      <c r="H204" s="241">
        <v>7</v>
      </c>
      <c r="I204" s="242"/>
      <c r="J204" s="243">
        <f>ROUND(I204*H204,2)</f>
        <v>0</v>
      </c>
      <c r="K204" s="244"/>
      <c r="L204" s="45"/>
      <c r="M204" s="245" t="s">
        <v>1</v>
      </c>
      <c r="N204" s="246" t="s">
        <v>47</v>
      </c>
      <c r="O204" s="92"/>
      <c r="P204" s="247">
        <f>O204*H204</f>
        <v>0</v>
      </c>
      <c r="Q204" s="247">
        <v>0.46166000000000001</v>
      </c>
      <c r="R204" s="247">
        <f>Q204*H204</f>
        <v>3.2316199999999999</v>
      </c>
      <c r="S204" s="247">
        <v>0</v>
      </c>
      <c r="T204" s="24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9" t="s">
        <v>152</v>
      </c>
      <c r="AT204" s="249" t="s">
        <v>136</v>
      </c>
      <c r="AU204" s="249" t="s">
        <v>91</v>
      </c>
      <c r="AY204" s="18" t="s">
        <v>133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8" t="s">
        <v>21</v>
      </c>
      <c r="BK204" s="250">
        <f>ROUND(I204*H204,2)</f>
        <v>0</v>
      </c>
      <c r="BL204" s="18" t="s">
        <v>152</v>
      </c>
      <c r="BM204" s="249" t="s">
        <v>375</v>
      </c>
    </row>
    <row r="205" s="2" customFormat="1">
      <c r="A205" s="39"/>
      <c r="B205" s="40"/>
      <c r="C205" s="41"/>
      <c r="D205" s="251" t="s">
        <v>142</v>
      </c>
      <c r="E205" s="41"/>
      <c r="F205" s="252" t="s">
        <v>376</v>
      </c>
      <c r="G205" s="41"/>
      <c r="H205" s="41"/>
      <c r="I205" s="145"/>
      <c r="J205" s="41"/>
      <c r="K205" s="41"/>
      <c r="L205" s="45"/>
      <c r="M205" s="253"/>
      <c r="N205" s="25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142</v>
      </c>
      <c r="AU205" s="18" t="s">
        <v>91</v>
      </c>
    </row>
    <row r="206" s="2" customFormat="1" ht="21.75" customHeight="1">
      <c r="A206" s="39"/>
      <c r="B206" s="40"/>
      <c r="C206" s="237" t="s">
        <v>377</v>
      </c>
      <c r="D206" s="237" t="s">
        <v>136</v>
      </c>
      <c r="E206" s="238" t="s">
        <v>378</v>
      </c>
      <c r="F206" s="239" t="s">
        <v>379</v>
      </c>
      <c r="G206" s="240" t="s">
        <v>254</v>
      </c>
      <c r="H206" s="241">
        <v>7</v>
      </c>
      <c r="I206" s="242"/>
      <c r="J206" s="243">
        <f>ROUND(I206*H206,2)</f>
        <v>0</v>
      </c>
      <c r="K206" s="244"/>
      <c r="L206" s="45"/>
      <c r="M206" s="245" t="s">
        <v>1</v>
      </c>
      <c r="N206" s="246" t="s">
        <v>47</v>
      </c>
      <c r="O206" s="92"/>
      <c r="P206" s="247">
        <f>O206*H206</f>
        <v>0</v>
      </c>
      <c r="Q206" s="247">
        <v>0.26375999999999999</v>
      </c>
      <c r="R206" s="247">
        <f>Q206*H206</f>
        <v>1.84632</v>
      </c>
      <c r="S206" s="247">
        <v>0</v>
      </c>
      <c r="T206" s="24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9" t="s">
        <v>152</v>
      </c>
      <c r="AT206" s="249" t="s">
        <v>136</v>
      </c>
      <c r="AU206" s="249" t="s">
        <v>91</v>
      </c>
      <c r="AY206" s="18" t="s">
        <v>133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8" t="s">
        <v>21</v>
      </c>
      <c r="BK206" s="250">
        <f>ROUND(I206*H206,2)</f>
        <v>0</v>
      </c>
      <c r="BL206" s="18" t="s">
        <v>152</v>
      </c>
      <c r="BM206" s="249" t="s">
        <v>380</v>
      </c>
    </row>
    <row r="207" s="2" customFormat="1">
      <c r="A207" s="39"/>
      <c r="B207" s="40"/>
      <c r="C207" s="41"/>
      <c r="D207" s="251" t="s">
        <v>142</v>
      </c>
      <c r="E207" s="41"/>
      <c r="F207" s="252" t="s">
        <v>349</v>
      </c>
      <c r="G207" s="41"/>
      <c r="H207" s="41"/>
      <c r="I207" s="145"/>
      <c r="J207" s="41"/>
      <c r="K207" s="41"/>
      <c r="L207" s="45"/>
      <c r="M207" s="253"/>
      <c r="N207" s="25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142</v>
      </c>
      <c r="AU207" s="18" t="s">
        <v>91</v>
      </c>
    </row>
    <row r="208" s="13" customFormat="1">
      <c r="A208" s="13"/>
      <c r="B208" s="261"/>
      <c r="C208" s="262"/>
      <c r="D208" s="251" t="s">
        <v>257</v>
      </c>
      <c r="E208" s="263" t="s">
        <v>1</v>
      </c>
      <c r="F208" s="264" t="s">
        <v>381</v>
      </c>
      <c r="G208" s="262"/>
      <c r="H208" s="265">
        <v>7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1" t="s">
        <v>257</v>
      </c>
      <c r="AU208" s="271" t="s">
        <v>91</v>
      </c>
      <c r="AV208" s="13" t="s">
        <v>91</v>
      </c>
      <c r="AW208" s="13" t="s">
        <v>38</v>
      </c>
      <c r="AX208" s="13" t="s">
        <v>21</v>
      </c>
      <c r="AY208" s="271" t="s">
        <v>133</v>
      </c>
    </row>
    <row r="209" s="2" customFormat="1" ht="16.5" customHeight="1">
      <c r="A209" s="39"/>
      <c r="B209" s="40"/>
      <c r="C209" s="237" t="s">
        <v>382</v>
      </c>
      <c r="D209" s="237" t="s">
        <v>136</v>
      </c>
      <c r="E209" s="238" t="s">
        <v>383</v>
      </c>
      <c r="F209" s="239" t="s">
        <v>384</v>
      </c>
      <c r="G209" s="240" t="s">
        <v>289</v>
      </c>
      <c r="H209" s="241">
        <v>665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47</v>
      </c>
      <c r="O209" s="92"/>
      <c r="P209" s="247">
        <f>O209*H209</f>
        <v>0</v>
      </c>
      <c r="Q209" s="247">
        <v>0.00282</v>
      </c>
      <c r="R209" s="247">
        <f>Q209*H209</f>
        <v>1.8753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152</v>
      </c>
      <c r="AT209" s="249" t="s">
        <v>136</v>
      </c>
      <c r="AU209" s="249" t="s">
        <v>91</v>
      </c>
      <c r="AY209" s="18" t="s">
        <v>133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21</v>
      </c>
      <c r="BK209" s="250">
        <f>ROUND(I209*H209,2)</f>
        <v>0</v>
      </c>
      <c r="BL209" s="18" t="s">
        <v>152</v>
      </c>
      <c r="BM209" s="249" t="s">
        <v>385</v>
      </c>
    </row>
    <row r="210" s="2" customFormat="1">
      <c r="A210" s="39"/>
      <c r="B210" s="40"/>
      <c r="C210" s="41"/>
      <c r="D210" s="251" t="s">
        <v>142</v>
      </c>
      <c r="E210" s="41"/>
      <c r="F210" s="252" t="s">
        <v>386</v>
      </c>
      <c r="G210" s="41"/>
      <c r="H210" s="41"/>
      <c r="I210" s="145"/>
      <c r="J210" s="41"/>
      <c r="K210" s="41"/>
      <c r="L210" s="45"/>
      <c r="M210" s="253"/>
      <c r="N210" s="25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142</v>
      </c>
      <c r="AU210" s="18" t="s">
        <v>91</v>
      </c>
    </row>
    <row r="211" s="13" customFormat="1">
      <c r="A211" s="13"/>
      <c r="B211" s="261"/>
      <c r="C211" s="262"/>
      <c r="D211" s="251" t="s">
        <v>257</v>
      </c>
      <c r="E211" s="262"/>
      <c r="F211" s="264" t="s">
        <v>387</v>
      </c>
      <c r="G211" s="262"/>
      <c r="H211" s="265">
        <v>665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1" t="s">
        <v>257</v>
      </c>
      <c r="AU211" s="271" t="s">
        <v>91</v>
      </c>
      <c r="AV211" s="13" t="s">
        <v>91</v>
      </c>
      <c r="AW211" s="13" t="s">
        <v>4</v>
      </c>
      <c r="AX211" s="13" t="s">
        <v>21</v>
      </c>
      <c r="AY211" s="271" t="s">
        <v>133</v>
      </c>
    </row>
    <row r="212" s="2" customFormat="1" ht="21.75" customHeight="1">
      <c r="A212" s="39"/>
      <c r="B212" s="40"/>
      <c r="C212" s="237" t="s">
        <v>388</v>
      </c>
      <c r="D212" s="237" t="s">
        <v>136</v>
      </c>
      <c r="E212" s="238" t="s">
        <v>389</v>
      </c>
      <c r="F212" s="239" t="s">
        <v>390</v>
      </c>
      <c r="G212" s="240" t="s">
        <v>254</v>
      </c>
      <c r="H212" s="241">
        <v>1330</v>
      </c>
      <c r="I212" s="242"/>
      <c r="J212" s="243">
        <f>ROUND(I212*H212,2)</f>
        <v>0</v>
      </c>
      <c r="K212" s="244"/>
      <c r="L212" s="45"/>
      <c r="M212" s="245" t="s">
        <v>1</v>
      </c>
      <c r="N212" s="246" t="s">
        <v>47</v>
      </c>
      <c r="O212" s="92"/>
      <c r="P212" s="247">
        <f>O212*H212</f>
        <v>0</v>
      </c>
      <c r="Q212" s="247">
        <v>0</v>
      </c>
      <c r="R212" s="247">
        <f>Q212*H212</f>
        <v>0</v>
      </c>
      <c r="S212" s="247">
        <v>0</v>
      </c>
      <c r="T212" s="24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9" t="s">
        <v>152</v>
      </c>
      <c r="AT212" s="249" t="s">
        <v>136</v>
      </c>
      <c r="AU212" s="249" t="s">
        <v>91</v>
      </c>
      <c r="AY212" s="18" t="s">
        <v>133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8" t="s">
        <v>21</v>
      </c>
      <c r="BK212" s="250">
        <f>ROUND(I212*H212,2)</f>
        <v>0</v>
      </c>
      <c r="BL212" s="18" t="s">
        <v>152</v>
      </c>
      <c r="BM212" s="249" t="s">
        <v>391</v>
      </c>
    </row>
    <row r="213" s="2" customFormat="1">
      <c r="A213" s="39"/>
      <c r="B213" s="40"/>
      <c r="C213" s="41"/>
      <c r="D213" s="251" t="s">
        <v>142</v>
      </c>
      <c r="E213" s="41"/>
      <c r="F213" s="252" t="s">
        <v>392</v>
      </c>
      <c r="G213" s="41"/>
      <c r="H213" s="41"/>
      <c r="I213" s="145"/>
      <c r="J213" s="41"/>
      <c r="K213" s="41"/>
      <c r="L213" s="45"/>
      <c r="M213" s="253"/>
      <c r="N213" s="25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142</v>
      </c>
      <c r="AU213" s="18" t="s">
        <v>91</v>
      </c>
    </row>
    <row r="214" s="2" customFormat="1" ht="21.75" customHeight="1">
      <c r="A214" s="39"/>
      <c r="B214" s="40"/>
      <c r="C214" s="237" t="s">
        <v>393</v>
      </c>
      <c r="D214" s="237" t="s">
        <v>136</v>
      </c>
      <c r="E214" s="238" t="s">
        <v>394</v>
      </c>
      <c r="F214" s="239" t="s">
        <v>395</v>
      </c>
      <c r="G214" s="240" t="s">
        <v>254</v>
      </c>
      <c r="H214" s="241">
        <v>1330</v>
      </c>
      <c r="I214" s="242"/>
      <c r="J214" s="243">
        <f>ROUND(I214*H214,2)</f>
        <v>0</v>
      </c>
      <c r="K214" s="244"/>
      <c r="L214" s="45"/>
      <c r="M214" s="245" t="s">
        <v>1</v>
      </c>
      <c r="N214" s="246" t="s">
        <v>47</v>
      </c>
      <c r="O214" s="92"/>
      <c r="P214" s="247">
        <f>O214*H214</f>
        <v>0</v>
      </c>
      <c r="Q214" s="247">
        <v>0</v>
      </c>
      <c r="R214" s="247">
        <f>Q214*H214</f>
        <v>0</v>
      </c>
      <c r="S214" s="247">
        <v>0</v>
      </c>
      <c r="T214" s="24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9" t="s">
        <v>152</v>
      </c>
      <c r="AT214" s="249" t="s">
        <v>136</v>
      </c>
      <c r="AU214" s="249" t="s">
        <v>91</v>
      </c>
      <c r="AY214" s="18" t="s">
        <v>133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8" t="s">
        <v>21</v>
      </c>
      <c r="BK214" s="250">
        <f>ROUND(I214*H214,2)</f>
        <v>0</v>
      </c>
      <c r="BL214" s="18" t="s">
        <v>152</v>
      </c>
      <c r="BM214" s="249" t="s">
        <v>396</v>
      </c>
    </row>
    <row r="215" s="2" customFormat="1">
      <c r="A215" s="39"/>
      <c r="B215" s="40"/>
      <c r="C215" s="41"/>
      <c r="D215" s="251" t="s">
        <v>142</v>
      </c>
      <c r="E215" s="41"/>
      <c r="F215" s="252" t="s">
        <v>397</v>
      </c>
      <c r="G215" s="41"/>
      <c r="H215" s="41"/>
      <c r="I215" s="145"/>
      <c r="J215" s="41"/>
      <c r="K215" s="41"/>
      <c r="L215" s="45"/>
      <c r="M215" s="253"/>
      <c r="N215" s="25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142</v>
      </c>
      <c r="AU215" s="18" t="s">
        <v>91</v>
      </c>
    </row>
    <row r="216" s="2" customFormat="1" ht="21.75" customHeight="1">
      <c r="A216" s="39"/>
      <c r="B216" s="40"/>
      <c r="C216" s="237" t="s">
        <v>398</v>
      </c>
      <c r="D216" s="237" t="s">
        <v>136</v>
      </c>
      <c r="E216" s="238" t="s">
        <v>399</v>
      </c>
      <c r="F216" s="239" t="s">
        <v>400</v>
      </c>
      <c r="G216" s="240" t="s">
        <v>254</v>
      </c>
      <c r="H216" s="241">
        <v>1330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47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152</v>
      </c>
      <c r="AT216" s="249" t="s">
        <v>136</v>
      </c>
      <c r="AU216" s="249" t="s">
        <v>91</v>
      </c>
      <c r="AY216" s="18" t="s">
        <v>133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21</v>
      </c>
      <c r="BK216" s="250">
        <f>ROUND(I216*H216,2)</f>
        <v>0</v>
      </c>
      <c r="BL216" s="18" t="s">
        <v>152</v>
      </c>
      <c r="BM216" s="249" t="s">
        <v>401</v>
      </c>
    </row>
    <row r="217" s="2" customFormat="1">
      <c r="A217" s="39"/>
      <c r="B217" s="40"/>
      <c r="C217" s="41"/>
      <c r="D217" s="251" t="s">
        <v>142</v>
      </c>
      <c r="E217" s="41"/>
      <c r="F217" s="252" t="s">
        <v>402</v>
      </c>
      <c r="G217" s="41"/>
      <c r="H217" s="41"/>
      <c r="I217" s="145"/>
      <c r="J217" s="41"/>
      <c r="K217" s="41"/>
      <c r="L217" s="45"/>
      <c r="M217" s="253"/>
      <c r="N217" s="25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142</v>
      </c>
      <c r="AU217" s="18" t="s">
        <v>91</v>
      </c>
    </row>
    <row r="218" s="2" customFormat="1" ht="21.75" customHeight="1">
      <c r="A218" s="39"/>
      <c r="B218" s="40"/>
      <c r="C218" s="237" t="s">
        <v>403</v>
      </c>
      <c r="D218" s="237" t="s">
        <v>136</v>
      </c>
      <c r="E218" s="238" t="s">
        <v>404</v>
      </c>
      <c r="F218" s="239" t="s">
        <v>405</v>
      </c>
      <c r="G218" s="240" t="s">
        <v>254</v>
      </c>
      <c r="H218" s="241">
        <v>1330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47</v>
      </c>
      <c r="O218" s="92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152</v>
      </c>
      <c r="AT218" s="249" t="s">
        <v>136</v>
      </c>
      <c r="AU218" s="249" t="s">
        <v>91</v>
      </c>
      <c r="AY218" s="18" t="s">
        <v>133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21</v>
      </c>
      <c r="BK218" s="250">
        <f>ROUND(I218*H218,2)</f>
        <v>0</v>
      </c>
      <c r="BL218" s="18" t="s">
        <v>152</v>
      </c>
      <c r="BM218" s="249" t="s">
        <v>406</v>
      </c>
    </row>
    <row r="219" s="2" customFormat="1">
      <c r="A219" s="39"/>
      <c r="B219" s="40"/>
      <c r="C219" s="41"/>
      <c r="D219" s="251" t="s">
        <v>142</v>
      </c>
      <c r="E219" s="41"/>
      <c r="F219" s="252" t="s">
        <v>407</v>
      </c>
      <c r="G219" s="41"/>
      <c r="H219" s="41"/>
      <c r="I219" s="145"/>
      <c r="J219" s="41"/>
      <c r="K219" s="41"/>
      <c r="L219" s="45"/>
      <c r="M219" s="253"/>
      <c r="N219" s="254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142</v>
      </c>
      <c r="AU219" s="18" t="s">
        <v>91</v>
      </c>
    </row>
    <row r="220" s="12" customFormat="1" ht="22.8" customHeight="1">
      <c r="A220" s="12"/>
      <c r="B220" s="221"/>
      <c r="C220" s="222"/>
      <c r="D220" s="223" t="s">
        <v>81</v>
      </c>
      <c r="E220" s="235" t="s">
        <v>170</v>
      </c>
      <c r="F220" s="235" t="s">
        <v>408</v>
      </c>
      <c r="G220" s="222"/>
      <c r="H220" s="222"/>
      <c r="I220" s="225"/>
      <c r="J220" s="236">
        <f>BK220</f>
        <v>0</v>
      </c>
      <c r="K220" s="222"/>
      <c r="L220" s="227"/>
      <c r="M220" s="228"/>
      <c r="N220" s="229"/>
      <c r="O220" s="229"/>
      <c r="P220" s="230">
        <f>SUM(P221:P244)</f>
        <v>0</v>
      </c>
      <c r="Q220" s="229"/>
      <c r="R220" s="230">
        <f>SUM(R221:R244)</f>
        <v>5.0003399999999996</v>
      </c>
      <c r="S220" s="229"/>
      <c r="T220" s="231">
        <f>SUM(T221:T244)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2" t="s">
        <v>21</v>
      </c>
      <c r="AT220" s="233" t="s">
        <v>81</v>
      </c>
      <c r="AU220" s="233" t="s">
        <v>21</v>
      </c>
      <c r="AY220" s="232" t="s">
        <v>133</v>
      </c>
      <c r="BK220" s="234">
        <f>SUM(BK221:BK244)</f>
        <v>0</v>
      </c>
    </row>
    <row r="221" s="2" customFormat="1" ht="21.75" customHeight="1">
      <c r="A221" s="39"/>
      <c r="B221" s="40"/>
      <c r="C221" s="237" t="s">
        <v>409</v>
      </c>
      <c r="D221" s="237" t="s">
        <v>136</v>
      </c>
      <c r="E221" s="238" t="s">
        <v>410</v>
      </c>
      <c r="F221" s="239" t="s">
        <v>411</v>
      </c>
      <c r="G221" s="240" t="s">
        <v>289</v>
      </c>
      <c r="H221" s="241">
        <v>7</v>
      </c>
      <c r="I221" s="242"/>
      <c r="J221" s="243">
        <f>ROUND(I221*H221,2)</f>
        <v>0</v>
      </c>
      <c r="K221" s="244"/>
      <c r="L221" s="45"/>
      <c r="M221" s="245" t="s">
        <v>1</v>
      </c>
      <c r="N221" s="246" t="s">
        <v>47</v>
      </c>
      <c r="O221" s="92"/>
      <c r="P221" s="247">
        <f>O221*H221</f>
        <v>0</v>
      </c>
      <c r="Q221" s="247">
        <v>0</v>
      </c>
      <c r="R221" s="247">
        <f>Q221*H221</f>
        <v>0</v>
      </c>
      <c r="S221" s="247">
        <v>0</v>
      </c>
      <c r="T221" s="24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9" t="s">
        <v>152</v>
      </c>
      <c r="AT221" s="249" t="s">
        <v>136</v>
      </c>
      <c r="AU221" s="249" t="s">
        <v>91</v>
      </c>
      <c r="AY221" s="18" t="s">
        <v>133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8" t="s">
        <v>21</v>
      </c>
      <c r="BK221" s="250">
        <f>ROUND(I221*H221,2)</f>
        <v>0</v>
      </c>
      <c r="BL221" s="18" t="s">
        <v>152</v>
      </c>
      <c r="BM221" s="249" t="s">
        <v>412</v>
      </c>
    </row>
    <row r="222" s="2" customFormat="1">
      <c r="A222" s="39"/>
      <c r="B222" s="40"/>
      <c r="C222" s="41"/>
      <c r="D222" s="251" t="s">
        <v>142</v>
      </c>
      <c r="E222" s="41"/>
      <c r="F222" s="252" t="s">
        <v>413</v>
      </c>
      <c r="G222" s="41"/>
      <c r="H222" s="41"/>
      <c r="I222" s="145"/>
      <c r="J222" s="41"/>
      <c r="K222" s="41"/>
      <c r="L222" s="45"/>
      <c r="M222" s="253"/>
      <c r="N222" s="25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142</v>
      </c>
      <c r="AU222" s="18" t="s">
        <v>91</v>
      </c>
    </row>
    <row r="223" s="2" customFormat="1" ht="21.75" customHeight="1">
      <c r="A223" s="39"/>
      <c r="B223" s="40"/>
      <c r="C223" s="283" t="s">
        <v>414</v>
      </c>
      <c r="D223" s="283" t="s">
        <v>341</v>
      </c>
      <c r="E223" s="284" t="s">
        <v>415</v>
      </c>
      <c r="F223" s="285" t="s">
        <v>416</v>
      </c>
      <c r="G223" s="286" t="s">
        <v>289</v>
      </c>
      <c r="H223" s="287">
        <v>1</v>
      </c>
      <c r="I223" s="288"/>
      <c r="J223" s="289">
        <f>ROUND(I223*H223,2)</f>
        <v>0</v>
      </c>
      <c r="K223" s="290"/>
      <c r="L223" s="291"/>
      <c r="M223" s="292" t="s">
        <v>1</v>
      </c>
      <c r="N223" s="293" t="s">
        <v>47</v>
      </c>
      <c r="O223" s="92"/>
      <c r="P223" s="247">
        <f>O223*H223</f>
        <v>0</v>
      </c>
      <c r="Q223" s="247">
        <v>0.0035999999999999999</v>
      </c>
      <c r="R223" s="247">
        <f>Q223*H223</f>
        <v>0.0035999999999999999</v>
      </c>
      <c r="S223" s="247">
        <v>0</v>
      </c>
      <c r="T223" s="24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9" t="s">
        <v>170</v>
      </c>
      <c r="AT223" s="249" t="s">
        <v>341</v>
      </c>
      <c r="AU223" s="249" t="s">
        <v>91</v>
      </c>
      <c r="AY223" s="18" t="s">
        <v>133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8" t="s">
        <v>21</v>
      </c>
      <c r="BK223" s="250">
        <f>ROUND(I223*H223,2)</f>
        <v>0</v>
      </c>
      <c r="BL223" s="18" t="s">
        <v>152</v>
      </c>
      <c r="BM223" s="249" t="s">
        <v>417</v>
      </c>
    </row>
    <row r="224" s="2" customFormat="1" ht="21.75" customHeight="1">
      <c r="A224" s="39"/>
      <c r="B224" s="40"/>
      <c r="C224" s="283" t="s">
        <v>418</v>
      </c>
      <c r="D224" s="283" t="s">
        <v>341</v>
      </c>
      <c r="E224" s="284" t="s">
        <v>419</v>
      </c>
      <c r="F224" s="285" t="s">
        <v>420</v>
      </c>
      <c r="G224" s="286" t="s">
        <v>289</v>
      </c>
      <c r="H224" s="287">
        <v>6</v>
      </c>
      <c r="I224" s="288"/>
      <c r="J224" s="289">
        <f>ROUND(I224*H224,2)</f>
        <v>0</v>
      </c>
      <c r="K224" s="290"/>
      <c r="L224" s="291"/>
      <c r="M224" s="292" t="s">
        <v>1</v>
      </c>
      <c r="N224" s="293" t="s">
        <v>47</v>
      </c>
      <c r="O224" s="92"/>
      <c r="P224" s="247">
        <f>O224*H224</f>
        <v>0</v>
      </c>
      <c r="Q224" s="247">
        <v>0.0035999999999999999</v>
      </c>
      <c r="R224" s="247">
        <f>Q224*H224</f>
        <v>0.021600000000000001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170</v>
      </c>
      <c r="AT224" s="249" t="s">
        <v>341</v>
      </c>
      <c r="AU224" s="249" t="s">
        <v>91</v>
      </c>
      <c r="AY224" s="18" t="s">
        <v>133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21</v>
      </c>
      <c r="BK224" s="250">
        <f>ROUND(I224*H224,2)</f>
        <v>0</v>
      </c>
      <c r="BL224" s="18" t="s">
        <v>152</v>
      </c>
      <c r="BM224" s="249" t="s">
        <v>421</v>
      </c>
    </row>
    <row r="225" s="2" customFormat="1" ht="16.5" customHeight="1">
      <c r="A225" s="39"/>
      <c r="B225" s="40"/>
      <c r="C225" s="237" t="s">
        <v>422</v>
      </c>
      <c r="D225" s="237" t="s">
        <v>136</v>
      </c>
      <c r="E225" s="238" t="s">
        <v>423</v>
      </c>
      <c r="F225" s="239" t="s">
        <v>424</v>
      </c>
      <c r="G225" s="240" t="s">
        <v>425</v>
      </c>
      <c r="H225" s="241">
        <v>1</v>
      </c>
      <c r="I225" s="242"/>
      <c r="J225" s="243">
        <f>ROUND(I225*H225,2)</f>
        <v>0</v>
      </c>
      <c r="K225" s="244"/>
      <c r="L225" s="45"/>
      <c r="M225" s="245" t="s">
        <v>1</v>
      </c>
      <c r="N225" s="246" t="s">
        <v>47</v>
      </c>
      <c r="O225" s="92"/>
      <c r="P225" s="247">
        <f>O225*H225</f>
        <v>0</v>
      </c>
      <c r="Q225" s="247">
        <v>0.34089999999999998</v>
      </c>
      <c r="R225" s="247">
        <f>Q225*H225</f>
        <v>0.34089999999999998</v>
      </c>
      <c r="S225" s="247">
        <v>0</v>
      </c>
      <c r="T225" s="24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9" t="s">
        <v>152</v>
      </c>
      <c r="AT225" s="249" t="s">
        <v>136</v>
      </c>
      <c r="AU225" s="249" t="s">
        <v>91</v>
      </c>
      <c r="AY225" s="18" t="s">
        <v>133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8" t="s">
        <v>21</v>
      </c>
      <c r="BK225" s="250">
        <f>ROUND(I225*H225,2)</f>
        <v>0</v>
      </c>
      <c r="BL225" s="18" t="s">
        <v>152</v>
      </c>
      <c r="BM225" s="249" t="s">
        <v>426</v>
      </c>
    </row>
    <row r="226" s="2" customFormat="1" ht="21.75" customHeight="1">
      <c r="A226" s="39"/>
      <c r="B226" s="40"/>
      <c r="C226" s="237" t="s">
        <v>427</v>
      </c>
      <c r="D226" s="237" t="s">
        <v>136</v>
      </c>
      <c r="E226" s="238" t="s">
        <v>428</v>
      </c>
      <c r="F226" s="239" t="s">
        <v>429</v>
      </c>
      <c r="G226" s="240" t="s">
        <v>177</v>
      </c>
      <c r="H226" s="241">
        <v>1</v>
      </c>
      <c r="I226" s="242"/>
      <c r="J226" s="243">
        <f>ROUND(I226*H226,2)</f>
        <v>0</v>
      </c>
      <c r="K226" s="244"/>
      <c r="L226" s="45"/>
      <c r="M226" s="245" t="s">
        <v>1</v>
      </c>
      <c r="N226" s="246" t="s">
        <v>47</v>
      </c>
      <c r="O226" s="92"/>
      <c r="P226" s="247">
        <f>O226*H226</f>
        <v>0</v>
      </c>
      <c r="Q226" s="247">
        <v>0.34089999999999998</v>
      </c>
      <c r="R226" s="247">
        <f>Q226*H226</f>
        <v>0.34089999999999998</v>
      </c>
      <c r="S226" s="247">
        <v>0</v>
      </c>
      <c r="T226" s="24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9" t="s">
        <v>152</v>
      </c>
      <c r="AT226" s="249" t="s">
        <v>136</v>
      </c>
      <c r="AU226" s="249" t="s">
        <v>91</v>
      </c>
      <c r="AY226" s="18" t="s">
        <v>133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8" t="s">
        <v>21</v>
      </c>
      <c r="BK226" s="250">
        <f>ROUND(I226*H226,2)</f>
        <v>0</v>
      </c>
      <c r="BL226" s="18" t="s">
        <v>152</v>
      </c>
      <c r="BM226" s="249" t="s">
        <v>430</v>
      </c>
    </row>
    <row r="227" s="2" customFormat="1">
      <c r="A227" s="39"/>
      <c r="B227" s="40"/>
      <c r="C227" s="41"/>
      <c r="D227" s="251" t="s">
        <v>142</v>
      </c>
      <c r="E227" s="41"/>
      <c r="F227" s="252" t="s">
        <v>431</v>
      </c>
      <c r="G227" s="41"/>
      <c r="H227" s="41"/>
      <c r="I227" s="145"/>
      <c r="J227" s="41"/>
      <c r="K227" s="41"/>
      <c r="L227" s="45"/>
      <c r="M227" s="253"/>
      <c r="N227" s="25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142</v>
      </c>
      <c r="AU227" s="18" t="s">
        <v>91</v>
      </c>
    </row>
    <row r="228" s="2" customFormat="1" ht="16.5" customHeight="1">
      <c r="A228" s="39"/>
      <c r="B228" s="40"/>
      <c r="C228" s="283" t="s">
        <v>432</v>
      </c>
      <c r="D228" s="283" t="s">
        <v>341</v>
      </c>
      <c r="E228" s="284" t="s">
        <v>433</v>
      </c>
      <c r="F228" s="285" t="s">
        <v>434</v>
      </c>
      <c r="G228" s="286" t="s">
        <v>177</v>
      </c>
      <c r="H228" s="287">
        <v>3</v>
      </c>
      <c r="I228" s="288"/>
      <c r="J228" s="289">
        <f>ROUND(I228*H228,2)</f>
        <v>0</v>
      </c>
      <c r="K228" s="290"/>
      <c r="L228" s="291"/>
      <c r="M228" s="292" t="s">
        <v>1</v>
      </c>
      <c r="N228" s="293" t="s">
        <v>47</v>
      </c>
      <c r="O228" s="92"/>
      <c r="P228" s="247">
        <f>O228*H228</f>
        <v>0</v>
      </c>
      <c r="Q228" s="247">
        <v>0.059999999999999998</v>
      </c>
      <c r="R228" s="247">
        <f>Q228*H228</f>
        <v>0.17999999999999999</v>
      </c>
      <c r="S228" s="247">
        <v>0</v>
      </c>
      <c r="T228" s="24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9" t="s">
        <v>170</v>
      </c>
      <c r="AT228" s="249" t="s">
        <v>341</v>
      </c>
      <c r="AU228" s="249" t="s">
        <v>91</v>
      </c>
      <c r="AY228" s="18" t="s">
        <v>133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8" t="s">
        <v>21</v>
      </c>
      <c r="BK228" s="250">
        <f>ROUND(I228*H228,2)</f>
        <v>0</v>
      </c>
      <c r="BL228" s="18" t="s">
        <v>152</v>
      </c>
      <c r="BM228" s="249" t="s">
        <v>435</v>
      </c>
    </row>
    <row r="229" s="2" customFormat="1">
      <c r="A229" s="39"/>
      <c r="B229" s="40"/>
      <c r="C229" s="41"/>
      <c r="D229" s="251" t="s">
        <v>142</v>
      </c>
      <c r="E229" s="41"/>
      <c r="F229" s="252" t="s">
        <v>436</v>
      </c>
      <c r="G229" s="41"/>
      <c r="H229" s="41"/>
      <c r="I229" s="145"/>
      <c r="J229" s="41"/>
      <c r="K229" s="41"/>
      <c r="L229" s="45"/>
      <c r="M229" s="253"/>
      <c r="N229" s="25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142</v>
      </c>
      <c r="AU229" s="18" t="s">
        <v>91</v>
      </c>
    </row>
    <row r="230" s="2" customFormat="1" ht="16.5" customHeight="1">
      <c r="A230" s="39"/>
      <c r="B230" s="40"/>
      <c r="C230" s="283" t="s">
        <v>437</v>
      </c>
      <c r="D230" s="283" t="s">
        <v>341</v>
      </c>
      <c r="E230" s="284" t="s">
        <v>438</v>
      </c>
      <c r="F230" s="285" t="s">
        <v>439</v>
      </c>
      <c r="G230" s="286" t="s">
        <v>177</v>
      </c>
      <c r="H230" s="287">
        <v>1</v>
      </c>
      <c r="I230" s="288"/>
      <c r="J230" s="289">
        <f>ROUND(I230*H230,2)</f>
        <v>0</v>
      </c>
      <c r="K230" s="290"/>
      <c r="L230" s="291"/>
      <c r="M230" s="292" t="s">
        <v>1</v>
      </c>
      <c r="N230" s="293" t="s">
        <v>47</v>
      </c>
      <c r="O230" s="92"/>
      <c r="P230" s="247">
        <f>O230*H230</f>
        <v>0</v>
      </c>
      <c r="Q230" s="247">
        <v>0.17000000000000001</v>
      </c>
      <c r="R230" s="247">
        <f>Q230*H230</f>
        <v>0.17000000000000001</v>
      </c>
      <c r="S230" s="247">
        <v>0</v>
      </c>
      <c r="T230" s="24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9" t="s">
        <v>170</v>
      </c>
      <c r="AT230" s="249" t="s">
        <v>341</v>
      </c>
      <c r="AU230" s="249" t="s">
        <v>91</v>
      </c>
      <c r="AY230" s="18" t="s">
        <v>133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8" t="s">
        <v>21</v>
      </c>
      <c r="BK230" s="250">
        <f>ROUND(I230*H230,2)</f>
        <v>0</v>
      </c>
      <c r="BL230" s="18" t="s">
        <v>152</v>
      </c>
      <c r="BM230" s="249" t="s">
        <v>440</v>
      </c>
    </row>
    <row r="231" s="2" customFormat="1">
      <c r="A231" s="39"/>
      <c r="B231" s="40"/>
      <c r="C231" s="41"/>
      <c r="D231" s="251" t="s">
        <v>142</v>
      </c>
      <c r="E231" s="41"/>
      <c r="F231" s="252" t="s">
        <v>436</v>
      </c>
      <c r="G231" s="41"/>
      <c r="H231" s="41"/>
      <c r="I231" s="145"/>
      <c r="J231" s="41"/>
      <c r="K231" s="41"/>
      <c r="L231" s="45"/>
      <c r="M231" s="253"/>
      <c r="N231" s="25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142</v>
      </c>
      <c r="AU231" s="18" t="s">
        <v>91</v>
      </c>
    </row>
    <row r="232" s="2" customFormat="1" ht="16.5" customHeight="1">
      <c r="A232" s="39"/>
      <c r="B232" s="40"/>
      <c r="C232" s="283" t="s">
        <v>441</v>
      </c>
      <c r="D232" s="283" t="s">
        <v>341</v>
      </c>
      <c r="E232" s="284" t="s">
        <v>442</v>
      </c>
      <c r="F232" s="285" t="s">
        <v>443</v>
      </c>
      <c r="G232" s="286" t="s">
        <v>177</v>
      </c>
      <c r="H232" s="287">
        <v>1</v>
      </c>
      <c r="I232" s="288"/>
      <c r="J232" s="289">
        <f>ROUND(I232*H232,2)</f>
        <v>0</v>
      </c>
      <c r="K232" s="290"/>
      <c r="L232" s="291"/>
      <c r="M232" s="292" t="s">
        <v>1</v>
      </c>
      <c r="N232" s="293" t="s">
        <v>47</v>
      </c>
      <c r="O232" s="92"/>
      <c r="P232" s="247">
        <f>O232*H232</f>
        <v>0</v>
      </c>
      <c r="Q232" s="247">
        <v>0.10299999999999999</v>
      </c>
      <c r="R232" s="247">
        <f>Q232*H232</f>
        <v>0.10299999999999999</v>
      </c>
      <c r="S232" s="247">
        <v>0</v>
      </c>
      <c r="T232" s="24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9" t="s">
        <v>170</v>
      </c>
      <c r="AT232" s="249" t="s">
        <v>341</v>
      </c>
      <c r="AU232" s="249" t="s">
        <v>91</v>
      </c>
      <c r="AY232" s="18" t="s">
        <v>133</v>
      </c>
      <c r="BE232" s="250">
        <f>IF(N232="základní",J232,0)</f>
        <v>0</v>
      </c>
      <c r="BF232" s="250">
        <f>IF(N232="snížená",J232,0)</f>
        <v>0</v>
      </c>
      <c r="BG232" s="250">
        <f>IF(N232="zákl. přenesená",J232,0)</f>
        <v>0</v>
      </c>
      <c r="BH232" s="250">
        <f>IF(N232="sníž. přenesená",J232,0)</f>
        <v>0</v>
      </c>
      <c r="BI232" s="250">
        <f>IF(N232="nulová",J232,0)</f>
        <v>0</v>
      </c>
      <c r="BJ232" s="18" t="s">
        <v>21</v>
      </c>
      <c r="BK232" s="250">
        <f>ROUND(I232*H232,2)</f>
        <v>0</v>
      </c>
      <c r="BL232" s="18" t="s">
        <v>152</v>
      </c>
      <c r="BM232" s="249" t="s">
        <v>444</v>
      </c>
    </row>
    <row r="233" s="2" customFormat="1">
      <c r="A233" s="39"/>
      <c r="B233" s="40"/>
      <c r="C233" s="41"/>
      <c r="D233" s="251" t="s">
        <v>142</v>
      </c>
      <c r="E233" s="41"/>
      <c r="F233" s="252" t="s">
        <v>436</v>
      </c>
      <c r="G233" s="41"/>
      <c r="H233" s="41"/>
      <c r="I233" s="145"/>
      <c r="J233" s="41"/>
      <c r="K233" s="41"/>
      <c r="L233" s="45"/>
      <c r="M233" s="253"/>
      <c r="N233" s="25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142</v>
      </c>
      <c r="AU233" s="18" t="s">
        <v>91</v>
      </c>
    </row>
    <row r="234" s="2" customFormat="1" ht="16.5" customHeight="1">
      <c r="A234" s="39"/>
      <c r="B234" s="40"/>
      <c r="C234" s="283" t="s">
        <v>445</v>
      </c>
      <c r="D234" s="283" t="s">
        <v>341</v>
      </c>
      <c r="E234" s="284" t="s">
        <v>446</v>
      </c>
      <c r="F234" s="285" t="s">
        <v>447</v>
      </c>
      <c r="G234" s="286" t="s">
        <v>177</v>
      </c>
      <c r="H234" s="287">
        <v>1</v>
      </c>
      <c r="I234" s="288"/>
      <c r="J234" s="289">
        <f>ROUND(I234*H234,2)</f>
        <v>0</v>
      </c>
      <c r="K234" s="290"/>
      <c r="L234" s="291"/>
      <c r="M234" s="292" t="s">
        <v>1</v>
      </c>
      <c r="N234" s="293" t="s">
        <v>47</v>
      </c>
      <c r="O234" s="92"/>
      <c r="P234" s="247">
        <f>O234*H234</f>
        <v>0</v>
      </c>
      <c r="Q234" s="247">
        <v>0.17499999999999999</v>
      </c>
      <c r="R234" s="247">
        <f>Q234*H234</f>
        <v>0.17499999999999999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170</v>
      </c>
      <c r="AT234" s="249" t="s">
        <v>341</v>
      </c>
      <c r="AU234" s="249" t="s">
        <v>91</v>
      </c>
      <c r="AY234" s="18" t="s">
        <v>133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21</v>
      </c>
      <c r="BK234" s="250">
        <f>ROUND(I234*H234,2)</f>
        <v>0</v>
      </c>
      <c r="BL234" s="18" t="s">
        <v>152</v>
      </c>
      <c r="BM234" s="249" t="s">
        <v>448</v>
      </c>
    </row>
    <row r="235" s="2" customFormat="1">
      <c r="A235" s="39"/>
      <c r="B235" s="40"/>
      <c r="C235" s="41"/>
      <c r="D235" s="251" t="s">
        <v>142</v>
      </c>
      <c r="E235" s="41"/>
      <c r="F235" s="252" t="s">
        <v>436</v>
      </c>
      <c r="G235" s="41"/>
      <c r="H235" s="41"/>
      <c r="I235" s="145"/>
      <c r="J235" s="41"/>
      <c r="K235" s="41"/>
      <c r="L235" s="45"/>
      <c r="M235" s="253"/>
      <c r="N235" s="25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142</v>
      </c>
      <c r="AU235" s="18" t="s">
        <v>91</v>
      </c>
    </row>
    <row r="236" s="2" customFormat="1" ht="21.75" customHeight="1">
      <c r="A236" s="39"/>
      <c r="B236" s="40"/>
      <c r="C236" s="237" t="s">
        <v>449</v>
      </c>
      <c r="D236" s="237" t="s">
        <v>136</v>
      </c>
      <c r="E236" s="238" t="s">
        <v>450</v>
      </c>
      <c r="F236" s="239" t="s">
        <v>451</v>
      </c>
      <c r="G236" s="240" t="s">
        <v>177</v>
      </c>
      <c r="H236" s="241">
        <v>1</v>
      </c>
      <c r="I236" s="242"/>
      <c r="J236" s="243">
        <f>ROUND(I236*H236,2)</f>
        <v>0</v>
      </c>
      <c r="K236" s="244"/>
      <c r="L236" s="45"/>
      <c r="M236" s="245" t="s">
        <v>1</v>
      </c>
      <c r="N236" s="246" t="s">
        <v>47</v>
      </c>
      <c r="O236" s="92"/>
      <c r="P236" s="247">
        <f>O236*H236</f>
        <v>0</v>
      </c>
      <c r="Q236" s="247">
        <v>0.21734000000000001</v>
      </c>
      <c r="R236" s="247">
        <f>Q236*H236</f>
        <v>0.21734000000000001</v>
      </c>
      <c r="S236" s="247">
        <v>0</v>
      </c>
      <c r="T236" s="24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9" t="s">
        <v>152</v>
      </c>
      <c r="AT236" s="249" t="s">
        <v>136</v>
      </c>
      <c r="AU236" s="249" t="s">
        <v>91</v>
      </c>
      <c r="AY236" s="18" t="s">
        <v>133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8" t="s">
        <v>21</v>
      </c>
      <c r="BK236" s="250">
        <f>ROUND(I236*H236,2)</f>
        <v>0</v>
      </c>
      <c r="BL236" s="18" t="s">
        <v>152</v>
      </c>
      <c r="BM236" s="249" t="s">
        <v>452</v>
      </c>
    </row>
    <row r="237" s="2" customFormat="1" ht="16.5" customHeight="1">
      <c r="A237" s="39"/>
      <c r="B237" s="40"/>
      <c r="C237" s="283" t="s">
        <v>453</v>
      </c>
      <c r="D237" s="283" t="s">
        <v>341</v>
      </c>
      <c r="E237" s="284" t="s">
        <v>454</v>
      </c>
      <c r="F237" s="285" t="s">
        <v>455</v>
      </c>
      <c r="G237" s="286" t="s">
        <v>177</v>
      </c>
      <c r="H237" s="287">
        <v>1</v>
      </c>
      <c r="I237" s="288"/>
      <c r="J237" s="289">
        <f>ROUND(I237*H237,2)</f>
        <v>0</v>
      </c>
      <c r="K237" s="290"/>
      <c r="L237" s="291"/>
      <c r="M237" s="292" t="s">
        <v>1</v>
      </c>
      <c r="N237" s="293" t="s">
        <v>47</v>
      </c>
      <c r="O237" s="92"/>
      <c r="P237" s="247">
        <f>O237*H237</f>
        <v>0</v>
      </c>
      <c r="Q237" s="247">
        <v>0.059999999999999998</v>
      </c>
      <c r="R237" s="247">
        <f>Q237*H237</f>
        <v>0.059999999999999998</v>
      </c>
      <c r="S237" s="247">
        <v>0</v>
      </c>
      <c r="T237" s="24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9" t="s">
        <v>170</v>
      </c>
      <c r="AT237" s="249" t="s">
        <v>341</v>
      </c>
      <c r="AU237" s="249" t="s">
        <v>91</v>
      </c>
      <c r="AY237" s="18" t="s">
        <v>133</v>
      </c>
      <c r="BE237" s="250">
        <f>IF(N237="základní",J237,0)</f>
        <v>0</v>
      </c>
      <c r="BF237" s="250">
        <f>IF(N237="snížená",J237,0)</f>
        <v>0</v>
      </c>
      <c r="BG237" s="250">
        <f>IF(N237="zákl. přenesená",J237,0)</f>
        <v>0</v>
      </c>
      <c r="BH237" s="250">
        <f>IF(N237="sníž. přenesená",J237,0)</f>
        <v>0</v>
      </c>
      <c r="BI237" s="250">
        <f>IF(N237="nulová",J237,0)</f>
        <v>0</v>
      </c>
      <c r="BJ237" s="18" t="s">
        <v>21</v>
      </c>
      <c r="BK237" s="250">
        <f>ROUND(I237*H237,2)</f>
        <v>0</v>
      </c>
      <c r="BL237" s="18" t="s">
        <v>152</v>
      </c>
      <c r="BM237" s="249" t="s">
        <v>456</v>
      </c>
    </row>
    <row r="238" s="2" customFormat="1">
      <c r="A238" s="39"/>
      <c r="B238" s="40"/>
      <c r="C238" s="41"/>
      <c r="D238" s="251" t="s">
        <v>142</v>
      </c>
      <c r="E238" s="41"/>
      <c r="F238" s="252" t="s">
        <v>436</v>
      </c>
      <c r="G238" s="41"/>
      <c r="H238" s="41"/>
      <c r="I238" s="145"/>
      <c r="J238" s="41"/>
      <c r="K238" s="41"/>
      <c r="L238" s="45"/>
      <c r="M238" s="253"/>
      <c r="N238" s="25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142</v>
      </c>
      <c r="AU238" s="18" t="s">
        <v>91</v>
      </c>
    </row>
    <row r="239" s="2" customFormat="1" ht="16.5" customHeight="1">
      <c r="A239" s="39"/>
      <c r="B239" s="40"/>
      <c r="C239" s="283" t="s">
        <v>457</v>
      </c>
      <c r="D239" s="283" t="s">
        <v>341</v>
      </c>
      <c r="E239" s="284" t="s">
        <v>458</v>
      </c>
      <c r="F239" s="285" t="s">
        <v>459</v>
      </c>
      <c r="G239" s="286" t="s">
        <v>177</v>
      </c>
      <c r="H239" s="287">
        <v>1</v>
      </c>
      <c r="I239" s="288"/>
      <c r="J239" s="289">
        <f>ROUND(I239*H239,2)</f>
        <v>0</v>
      </c>
      <c r="K239" s="290"/>
      <c r="L239" s="291"/>
      <c r="M239" s="292" t="s">
        <v>1</v>
      </c>
      <c r="N239" s="293" t="s">
        <v>47</v>
      </c>
      <c r="O239" s="92"/>
      <c r="P239" s="247">
        <f>O239*H239</f>
        <v>0</v>
      </c>
      <c r="Q239" s="247">
        <v>0.0071999999999999998</v>
      </c>
      <c r="R239" s="247">
        <f>Q239*H239</f>
        <v>0.0071999999999999998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170</v>
      </c>
      <c r="AT239" s="249" t="s">
        <v>341</v>
      </c>
      <c r="AU239" s="249" t="s">
        <v>91</v>
      </c>
      <c r="AY239" s="18" t="s">
        <v>133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21</v>
      </c>
      <c r="BK239" s="250">
        <f>ROUND(I239*H239,2)</f>
        <v>0</v>
      </c>
      <c r="BL239" s="18" t="s">
        <v>152</v>
      </c>
      <c r="BM239" s="249" t="s">
        <v>460</v>
      </c>
    </row>
    <row r="240" s="2" customFormat="1">
      <c r="A240" s="39"/>
      <c r="B240" s="40"/>
      <c r="C240" s="41"/>
      <c r="D240" s="251" t="s">
        <v>142</v>
      </c>
      <c r="E240" s="41"/>
      <c r="F240" s="252" t="s">
        <v>436</v>
      </c>
      <c r="G240" s="41"/>
      <c r="H240" s="41"/>
      <c r="I240" s="145"/>
      <c r="J240" s="41"/>
      <c r="K240" s="41"/>
      <c r="L240" s="45"/>
      <c r="M240" s="253"/>
      <c r="N240" s="25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142</v>
      </c>
      <c r="AU240" s="18" t="s">
        <v>91</v>
      </c>
    </row>
    <row r="241" s="2" customFormat="1" ht="21.75" customHeight="1">
      <c r="A241" s="39"/>
      <c r="B241" s="40"/>
      <c r="C241" s="237" t="s">
        <v>461</v>
      </c>
      <c r="D241" s="237" t="s">
        <v>136</v>
      </c>
      <c r="E241" s="238" t="s">
        <v>462</v>
      </c>
      <c r="F241" s="239" t="s">
        <v>463</v>
      </c>
      <c r="G241" s="240" t="s">
        <v>177</v>
      </c>
      <c r="H241" s="241">
        <v>5</v>
      </c>
      <c r="I241" s="242"/>
      <c r="J241" s="243">
        <f>ROUND(I241*H241,2)</f>
        <v>0</v>
      </c>
      <c r="K241" s="244"/>
      <c r="L241" s="45"/>
      <c r="M241" s="245" t="s">
        <v>1</v>
      </c>
      <c r="N241" s="246" t="s">
        <v>47</v>
      </c>
      <c r="O241" s="92"/>
      <c r="P241" s="247">
        <f>O241*H241</f>
        <v>0</v>
      </c>
      <c r="Q241" s="247">
        <v>0.42368</v>
      </c>
      <c r="R241" s="247">
        <f>Q241*H241</f>
        <v>2.1183999999999998</v>
      </c>
      <c r="S241" s="247">
        <v>0</v>
      </c>
      <c r="T241" s="24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9" t="s">
        <v>152</v>
      </c>
      <c r="AT241" s="249" t="s">
        <v>136</v>
      </c>
      <c r="AU241" s="249" t="s">
        <v>91</v>
      </c>
      <c r="AY241" s="18" t="s">
        <v>133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8" t="s">
        <v>21</v>
      </c>
      <c r="BK241" s="250">
        <f>ROUND(I241*H241,2)</f>
        <v>0</v>
      </c>
      <c r="BL241" s="18" t="s">
        <v>152</v>
      </c>
      <c r="BM241" s="249" t="s">
        <v>464</v>
      </c>
    </row>
    <row r="242" s="2" customFormat="1">
      <c r="A242" s="39"/>
      <c r="B242" s="40"/>
      <c r="C242" s="41"/>
      <c r="D242" s="251" t="s">
        <v>142</v>
      </c>
      <c r="E242" s="41"/>
      <c r="F242" s="252" t="s">
        <v>465</v>
      </c>
      <c r="G242" s="41"/>
      <c r="H242" s="41"/>
      <c r="I242" s="145"/>
      <c r="J242" s="41"/>
      <c r="K242" s="41"/>
      <c r="L242" s="45"/>
      <c r="M242" s="253"/>
      <c r="N242" s="25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142</v>
      </c>
      <c r="AU242" s="18" t="s">
        <v>91</v>
      </c>
    </row>
    <row r="243" s="2" customFormat="1" ht="21.75" customHeight="1">
      <c r="A243" s="39"/>
      <c r="B243" s="40"/>
      <c r="C243" s="237" t="s">
        <v>466</v>
      </c>
      <c r="D243" s="237" t="s">
        <v>136</v>
      </c>
      <c r="E243" s="238" t="s">
        <v>467</v>
      </c>
      <c r="F243" s="239" t="s">
        <v>468</v>
      </c>
      <c r="G243" s="240" t="s">
        <v>177</v>
      </c>
      <c r="H243" s="241">
        <v>3</v>
      </c>
      <c r="I243" s="242"/>
      <c r="J243" s="243">
        <f>ROUND(I243*H243,2)</f>
        <v>0</v>
      </c>
      <c r="K243" s="244"/>
      <c r="L243" s="45"/>
      <c r="M243" s="245" t="s">
        <v>1</v>
      </c>
      <c r="N243" s="246" t="s">
        <v>47</v>
      </c>
      <c r="O243" s="92"/>
      <c r="P243" s="247">
        <f>O243*H243</f>
        <v>0</v>
      </c>
      <c r="Q243" s="247">
        <v>0.42080000000000001</v>
      </c>
      <c r="R243" s="247">
        <f>Q243*H243</f>
        <v>1.2624</v>
      </c>
      <c r="S243" s="247">
        <v>0</v>
      </c>
      <c r="T243" s="24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9" t="s">
        <v>152</v>
      </c>
      <c r="AT243" s="249" t="s">
        <v>136</v>
      </c>
      <c r="AU243" s="249" t="s">
        <v>91</v>
      </c>
      <c r="AY243" s="18" t="s">
        <v>133</v>
      </c>
      <c r="BE243" s="250">
        <f>IF(N243="základní",J243,0)</f>
        <v>0</v>
      </c>
      <c r="BF243" s="250">
        <f>IF(N243="snížená",J243,0)</f>
        <v>0</v>
      </c>
      <c r="BG243" s="250">
        <f>IF(N243="zákl. přenesená",J243,0)</f>
        <v>0</v>
      </c>
      <c r="BH243" s="250">
        <f>IF(N243="sníž. přenesená",J243,0)</f>
        <v>0</v>
      </c>
      <c r="BI243" s="250">
        <f>IF(N243="nulová",J243,0)</f>
        <v>0</v>
      </c>
      <c r="BJ243" s="18" t="s">
        <v>21</v>
      </c>
      <c r="BK243" s="250">
        <f>ROUND(I243*H243,2)</f>
        <v>0</v>
      </c>
      <c r="BL243" s="18" t="s">
        <v>152</v>
      </c>
      <c r="BM243" s="249" t="s">
        <v>469</v>
      </c>
    </row>
    <row r="244" s="2" customFormat="1">
      <c r="A244" s="39"/>
      <c r="B244" s="40"/>
      <c r="C244" s="41"/>
      <c r="D244" s="251" t="s">
        <v>142</v>
      </c>
      <c r="E244" s="41"/>
      <c r="F244" s="252" t="s">
        <v>465</v>
      </c>
      <c r="G244" s="41"/>
      <c r="H244" s="41"/>
      <c r="I244" s="145"/>
      <c r="J244" s="41"/>
      <c r="K244" s="41"/>
      <c r="L244" s="45"/>
      <c r="M244" s="253"/>
      <c r="N244" s="254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142</v>
      </c>
      <c r="AU244" s="18" t="s">
        <v>91</v>
      </c>
    </row>
    <row r="245" s="12" customFormat="1" ht="22.8" customHeight="1">
      <c r="A245" s="12"/>
      <c r="B245" s="221"/>
      <c r="C245" s="222"/>
      <c r="D245" s="223" t="s">
        <v>81</v>
      </c>
      <c r="E245" s="235" t="s">
        <v>174</v>
      </c>
      <c r="F245" s="235" t="s">
        <v>470</v>
      </c>
      <c r="G245" s="222"/>
      <c r="H245" s="222"/>
      <c r="I245" s="225"/>
      <c r="J245" s="236">
        <f>BK245</f>
        <v>0</v>
      </c>
      <c r="K245" s="222"/>
      <c r="L245" s="227"/>
      <c r="M245" s="228"/>
      <c r="N245" s="229"/>
      <c r="O245" s="229"/>
      <c r="P245" s="230">
        <f>SUM(P246:P330)</f>
        <v>0</v>
      </c>
      <c r="Q245" s="229"/>
      <c r="R245" s="230">
        <f>SUM(R246:R330)</f>
        <v>51.800359999999998</v>
      </c>
      <c r="S245" s="229"/>
      <c r="T245" s="231">
        <f>SUM(T246:T330)</f>
        <v>26.943999999999999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2" t="s">
        <v>21</v>
      </c>
      <c r="AT245" s="233" t="s">
        <v>81</v>
      </c>
      <c r="AU245" s="233" t="s">
        <v>21</v>
      </c>
      <c r="AY245" s="232" t="s">
        <v>133</v>
      </c>
      <c r="BK245" s="234">
        <f>SUM(BK246:BK330)</f>
        <v>0</v>
      </c>
    </row>
    <row r="246" s="2" customFormat="1" ht="21.75" customHeight="1">
      <c r="A246" s="39"/>
      <c r="B246" s="40"/>
      <c r="C246" s="237" t="s">
        <v>471</v>
      </c>
      <c r="D246" s="237" t="s">
        <v>136</v>
      </c>
      <c r="E246" s="238" t="s">
        <v>472</v>
      </c>
      <c r="F246" s="239" t="s">
        <v>473</v>
      </c>
      <c r="G246" s="240" t="s">
        <v>177</v>
      </c>
      <c r="H246" s="241">
        <v>4</v>
      </c>
      <c r="I246" s="242"/>
      <c r="J246" s="243">
        <f>ROUND(I246*H246,2)</f>
        <v>0</v>
      </c>
      <c r="K246" s="244"/>
      <c r="L246" s="45"/>
      <c r="M246" s="245" t="s">
        <v>1</v>
      </c>
      <c r="N246" s="246" t="s">
        <v>47</v>
      </c>
      <c r="O246" s="92"/>
      <c r="P246" s="247">
        <f>O246*H246</f>
        <v>0</v>
      </c>
      <c r="Q246" s="247">
        <v>0.00069999999999999999</v>
      </c>
      <c r="R246" s="247">
        <f>Q246*H246</f>
        <v>0.0028</v>
      </c>
      <c r="S246" s="247">
        <v>0</v>
      </c>
      <c r="T246" s="24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9" t="s">
        <v>152</v>
      </c>
      <c r="AT246" s="249" t="s">
        <v>136</v>
      </c>
      <c r="AU246" s="249" t="s">
        <v>91</v>
      </c>
      <c r="AY246" s="18" t="s">
        <v>133</v>
      </c>
      <c r="BE246" s="250">
        <f>IF(N246="základní",J246,0)</f>
        <v>0</v>
      </c>
      <c r="BF246" s="250">
        <f>IF(N246="snížená",J246,0)</f>
        <v>0</v>
      </c>
      <c r="BG246" s="250">
        <f>IF(N246="zákl. přenesená",J246,0)</f>
        <v>0</v>
      </c>
      <c r="BH246" s="250">
        <f>IF(N246="sníž. přenesená",J246,0)</f>
        <v>0</v>
      </c>
      <c r="BI246" s="250">
        <f>IF(N246="nulová",J246,0)</f>
        <v>0</v>
      </c>
      <c r="BJ246" s="18" t="s">
        <v>21</v>
      </c>
      <c r="BK246" s="250">
        <f>ROUND(I246*H246,2)</f>
        <v>0</v>
      </c>
      <c r="BL246" s="18" t="s">
        <v>152</v>
      </c>
      <c r="BM246" s="249" t="s">
        <v>474</v>
      </c>
    </row>
    <row r="247" s="2" customFormat="1">
      <c r="A247" s="39"/>
      <c r="B247" s="40"/>
      <c r="C247" s="41"/>
      <c r="D247" s="251" t="s">
        <v>142</v>
      </c>
      <c r="E247" s="41"/>
      <c r="F247" s="252" t="s">
        <v>475</v>
      </c>
      <c r="G247" s="41"/>
      <c r="H247" s="41"/>
      <c r="I247" s="145"/>
      <c r="J247" s="41"/>
      <c r="K247" s="41"/>
      <c r="L247" s="45"/>
      <c r="M247" s="253"/>
      <c r="N247" s="254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142</v>
      </c>
      <c r="AU247" s="18" t="s">
        <v>91</v>
      </c>
    </row>
    <row r="248" s="2" customFormat="1" ht="16.5" customHeight="1">
      <c r="A248" s="39"/>
      <c r="B248" s="40"/>
      <c r="C248" s="283" t="s">
        <v>476</v>
      </c>
      <c r="D248" s="283" t="s">
        <v>341</v>
      </c>
      <c r="E248" s="284" t="s">
        <v>477</v>
      </c>
      <c r="F248" s="285" t="s">
        <v>478</v>
      </c>
      <c r="G248" s="286" t="s">
        <v>177</v>
      </c>
      <c r="H248" s="287">
        <v>4</v>
      </c>
      <c r="I248" s="288"/>
      <c r="J248" s="289">
        <f>ROUND(I248*H248,2)</f>
        <v>0</v>
      </c>
      <c r="K248" s="290"/>
      <c r="L248" s="291"/>
      <c r="M248" s="292" t="s">
        <v>1</v>
      </c>
      <c r="N248" s="293" t="s">
        <v>47</v>
      </c>
      <c r="O248" s="92"/>
      <c r="P248" s="247">
        <f>O248*H248</f>
        <v>0</v>
      </c>
      <c r="Q248" s="247">
        <v>0.0030000000000000001</v>
      </c>
      <c r="R248" s="247">
        <f>Q248*H248</f>
        <v>0.012</v>
      </c>
      <c r="S248" s="247">
        <v>0</v>
      </c>
      <c r="T248" s="24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9" t="s">
        <v>170</v>
      </c>
      <c r="AT248" s="249" t="s">
        <v>341</v>
      </c>
      <c r="AU248" s="249" t="s">
        <v>91</v>
      </c>
      <c r="AY248" s="18" t="s">
        <v>133</v>
      </c>
      <c r="BE248" s="250">
        <f>IF(N248="základní",J248,0)</f>
        <v>0</v>
      </c>
      <c r="BF248" s="250">
        <f>IF(N248="snížená",J248,0)</f>
        <v>0</v>
      </c>
      <c r="BG248" s="250">
        <f>IF(N248="zákl. přenesená",J248,0)</f>
        <v>0</v>
      </c>
      <c r="BH248" s="250">
        <f>IF(N248="sníž. přenesená",J248,0)</f>
        <v>0</v>
      </c>
      <c r="BI248" s="250">
        <f>IF(N248="nulová",J248,0)</f>
        <v>0</v>
      </c>
      <c r="BJ248" s="18" t="s">
        <v>21</v>
      </c>
      <c r="BK248" s="250">
        <f>ROUND(I248*H248,2)</f>
        <v>0</v>
      </c>
      <c r="BL248" s="18" t="s">
        <v>152</v>
      </c>
      <c r="BM248" s="249" t="s">
        <v>479</v>
      </c>
    </row>
    <row r="249" s="2" customFormat="1" ht="21.75" customHeight="1">
      <c r="A249" s="39"/>
      <c r="B249" s="40"/>
      <c r="C249" s="237" t="s">
        <v>480</v>
      </c>
      <c r="D249" s="237" t="s">
        <v>136</v>
      </c>
      <c r="E249" s="238" t="s">
        <v>481</v>
      </c>
      <c r="F249" s="239" t="s">
        <v>482</v>
      </c>
      <c r="G249" s="240" t="s">
        <v>177</v>
      </c>
      <c r="H249" s="241">
        <v>4</v>
      </c>
      <c r="I249" s="242"/>
      <c r="J249" s="243">
        <f>ROUND(I249*H249,2)</f>
        <v>0</v>
      </c>
      <c r="K249" s="244"/>
      <c r="L249" s="45"/>
      <c r="M249" s="245" t="s">
        <v>1</v>
      </c>
      <c r="N249" s="246" t="s">
        <v>47</v>
      </c>
      <c r="O249" s="92"/>
      <c r="P249" s="247">
        <f>O249*H249</f>
        <v>0</v>
      </c>
      <c r="Q249" s="247">
        <v>0.11241</v>
      </c>
      <c r="R249" s="247">
        <f>Q249*H249</f>
        <v>0.44963999999999998</v>
      </c>
      <c r="S249" s="247">
        <v>0</v>
      </c>
      <c r="T249" s="24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9" t="s">
        <v>152</v>
      </c>
      <c r="AT249" s="249" t="s">
        <v>136</v>
      </c>
      <c r="AU249" s="249" t="s">
        <v>91</v>
      </c>
      <c r="AY249" s="18" t="s">
        <v>133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8" t="s">
        <v>21</v>
      </c>
      <c r="BK249" s="250">
        <f>ROUND(I249*H249,2)</f>
        <v>0</v>
      </c>
      <c r="BL249" s="18" t="s">
        <v>152</v>
      </c>
      <c r="BM249" s="249" t="s">
        <v>483</v>
      </c>
    </row>
    <row r="250" s="2" customFormat="1">
      <c r="A250" s="39"/>
      <c r="B250" s="40"/>
      <c r="C250" s="41"/>
      <c r="D250" s="251" t="s">
        <v>142</v>
      </c>
      <c r="E250" s="41"/>
      <c r="F250" s="252" t="s">
        <v>475</v>
      </c>
      <c r="G250" s="41"/>
      <c r="H250" s="41"/>
      <c r="I250" s="145"/>
      <c r="J250" s="41"/>
      <c r="K250" s="41"/>
      <c r="L250" s="45"/>
      <c r="M250" s="253"/>
      <c r="N250" s="254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142</v>
      </c>
      <c r="AU250" s="18" t="s">
        <v>91</v>
      </c>
    </row>
    <row r="251" s="2" customFormat="1" ht="16.5" customHeight="1">
      <c r="A251" s="39"/>
      <c r="B251" s="40"/>
      <c r="C251" s="283" t="s">
        <v>484</v>
      </c>
      <c r="D251" s="283" t="s">
        <v>341</v>
      </c>
      <c r="E251" s="284" t="s">
        <v>485</v>
      </c>
      <c r="F251" s="285" t="s">
        <v>486</v>
      </c>
      <c r="G251" s="286" t="s">
        <v>177</v>
      </c>
      <c r="H251" s="287">
        <v>4</v>
      </c>
      <c r="I251" s="288"/>
      <c r="J251" s="289">
        <f>ROUND(I251*H251,2)</f>
        <v>0</v>
      </c>
      <c r="K251" s="290"/>
      <c r="L251" s="291"/>
      <c r="M251" s="292" t="s">
        <v>1</v>
      </c>
      <c r="N251" s="293" t="s">
        <v>47</v>
      </c>
      <c r="O251" s="92"/>
      <c r="P251" s="247">
        <f>O251*H251</f>
        <v>0</v>
      </c>
      <c r="Q251" s="247">
        <v>0.0061000000000000004</v>
      </c>
      <c r="R251" s="247">
        <f>Q251*H251</f>
        <v>0.024400000000000002</v>
      </c>
      <c r="S251" s="247">
        <v>0</v>
      </c>
      <c r="T251" s="24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9" t="s">
        <v>170</v>
      </c>
      <c r="AT251" s="249" t="s">
        <v>341</v>
      </c>
      <c r="AU251" s="249" t="s">
        <v>91</v>
      </c>
      <c r="AY251" s="18" t="s">
        <v>133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8" t="s">
        <v>21</v>
      </c>
      <c r="BK251" s="250">
        <f>ROUND(I251*H251,2)</f>
        <v>0</v>
      </c>
      <c r="BL251" s="18" t="s">
        <v>152</v>
      </c>
      <c r="BM251" s="249" t="s">
        <v>487</v>
      </c>
    </row>
    <row r="252" s="2" customFormat="1" ht="16.5" customHeight="1">
      <c r="A252" s="39"/>
      <c r="B252" s="40"/>
      <c r="C252" s="283" t="s">
        <v>488</v>
      </c>
      <c r="D252" s="283" t="s">
        <v>341</v>
      </c>
      <c r="E252" s="284" t="s">
        <v>489</v>
      </c>
      <c r="F252" s="285" t="s">
        <v>490</v>
      </c>
      <c r="G252" s="286" t="s">
        <v>177</v>
      </c>
      <c r="H252" s="287">
        <v>4</v>
      </c>
      <c r="I252" s="288"/>
      <c r="J252" s="289">
        <f>ROUND(I252*H252,2)</f>
        <v>0</v>
      </c>
      <c r="K252" s="290"/>
      <c r="L252" s="291"/>
      <c r="M252" s="292" t="s">
        <v>1</v>
      </c>
      <c r="N252" s="293" t="s">
        <v>47</v>
      </c>
      <c r="O252" s="92"/>
      <c r="P252" s="247">
        <f>O252*H252</f>
        <v>0</v>
      </c>
      <c r="Q252" s="247">
        <v>0.00010000000000000001</v>
      </c>
      <c r="R252" s="247">
        <f>Q252*H252</f>
        <v>0.00040000000000000002</v>
      </c>
      <c r="S252" s="247">
        <v>0</v>
      </c>
      <c r="T252" s="24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9" t="s">
        <v>170</v>
      </c>
      <c r="AT252" s="249" t="s">
        <v>341</v>
      </c>
      <c r="AU252" s="249" t="s">
        <v>91</v>
      </c>
      <c r="AY252" s="18" t="s">
        <v>133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8" t="s">
        <v>21</v>
      </c>
      <c r="BK252" s="250">
        <f>ROUND(I252*H252,2)</f>
        <v>0</v>
      </c>
      <c r="BL252" s="18" t="s">
        <v>152</v>
      </c>
      <c r="BM252" s="249" t="s">
        <v>491</v>
      </c>
    </row>
    <row r="253" s="2" customFormat="1" ht="16.5" customHeight="1">
      <c r="A253" s="39"/>
      <c r="B253" s="40"/>
      <c r="C253" s="283" t="s">
        <v>492</v>
      </c>
      <c r="D253" s="283" t="s">
        <v>341</v>
      </c>
      <c r="E253" s="284" t="s">
        <v>493</v>
      </c>
      <c r="F253" s="285" t="s">
        <v>494</v>
      </c>
      <c r="G253" s="286" t="s">
        <v>177</v>
      </c>
      <c r="H253" s="287">
        <v>4</v>
      </c>
      <c r="I253" s="288"/>
      <c r="J253" s="289">
        <f>ROUND(I253*H253,2)</f>
        <v>0</v>
      </c>
      <c r="K253" s="290"/>
      <c r="L253" s="291"/>
      <c r="M253" s="292" t="s">
        <v>1</v>
      </c>
      <c r="N253" s="293" t="s">
        <v>47</v>
      </c>
      <c r="O253" s="92"/>
      <c r="P253" s="247">
        <f>O253*H253</f>
        <v>0</v>
      </c>
      <c r="Q253" s="247">
        <v>0.00035</v>
      </c>
      <c r="R253" s="247">
        <f>Q253*H253</f>
        <v>0.0014</v>
      </c>
      <c r="S253" s="247">
        <v>0</v>
      </c>
      <c r="T253" s="24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9" t="s">
        <v>170</v>
      </c>
      <c r="AT253" s="249" t="s">
        <v>341</v>
      </c>
      <c r="AU253" s="249" t="s">
        <v>91</v>
      </c>
      <c r="AY253" s="18" t="s">
        <v>133</v>
      </c>
      <c r="BE253" s="250">
        <f>IF(N253="základní",J253,0)</f>
        <v>0</v>
      </c>
      <c r="BF253" s="250">
        <f>IF(N253="snížená",J253,0)</f>
        <v>0</v>
      </c>
      <c r="BG253" s="250">
        <f>IF(N253="zákl. přenesená",J253,0)</f>
        <v>0</v>
      </c>
      <c r="BH253" s="250">
        <f>IF(N253="sníž. přenesená",J253,0)</f>
        <v>0</v>
      </c>
      <c r="BI253" s="250">
        <f>IF(N253="nulová",J253,0)</f>
        <v>0</v>
      </c>
      <c r="BJ253" s="18" t="s">
        <v>21</v>
      </c>
      <c r="BK253" s="250">
        <f>ROUND(I253*H253,2)</f>
        <v>0</v>
      </c>
      <c r="BL253" s="18" t="s">
        <v>152</v>
      </c>
      <c r="BM253" s="249" t="s">
        <v>495</v>
      </c>
    </row>
    <row r="254" s="2" customFormat="1" ht="16.5" customHeight="1">
      <c r="A254" s="39"/>
      <c r="B254" s="40"/>
      <c r="C254" s="283" t="s">
        <v>496</v>
      </c>
      <c r="D254" s="283" t="s">
        <v>341</v>
      </c>
      <c r="E254" s="284" t="s">
        <v>497</v>
      </c>
      <c r="F254" s="285" t="s">
        <v>498</v>
      </c>
      <c r="G254" s="286" t="s">
        <v>177</v>
      </c>
      <c r="H254" s="287">
        <v>4</v>
      </c>
      <c r="I254" s="288"/>
      <c r="J254" s="289">
        <f>ROUND(I254*H254,2)</f>
        <v>0</v>
      </c>
      <c r="K254" s="290"/>
      <c r="L254" s="291"/>
      <c r="M254" s="292" t="s">
        <v>1</v>
      </c>
      <c r="N254" s="293" t="s">
        <v>47</v>
      </c>
      <c r="O254" s="92"/>
      <c r="P254" s="247">
        <f>O254*H254</f>
        <v>0</v>
      </c>
      <c r="Q254" s="247">
        <v>0.0030000000000000001</v>
      </c>
      <c r="R254" s="247">
        <f>Q254*H254</f>
        <v>0.012</v>
      </c>
      <c r="S254" s="247">
        <v>0</v>
      </c>
      <c r="T254" s="24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9" t="s">
        <v>170</v>
      </c>
      <c r="AT254" s="249" t="s">
        <v>341</v>
      </c>
      <c r="AU254" s="249" t="s">
        <v>91</v>
      </c>
      <c r="AY254" s="18" t="s">
        <v>133</v>
      </c>
      <c r="BE254" s="250">
        <f>IF(N254="základní",J254,0)</f>
        <v>0</v>
      </c>
      <c r="BF254" s="250">
        <f>IF(N254="snížená",J254,0)</f>
        <v>0</v>
      </c>
      <c r="BG254" s="250">
        <f>IF(N254="zákl. přenesená",J254,0)</f>
        <v>0</v>
      </c>
      <c r="BH254" s="250">
        <f>IF(N254="sníž. přenesená",J254,0)</f>
        <v>0</v>
      </c>
      <c r="BI254" s="250">
        <f>IF(N254="nulová",J254,0)</f>
        <v>0</v>
      </c>
      <c r="BJ254" s="18" t="s">
        <v>21</v>
      </c>
      <c r="BK254" s="250">
        <f>ROUND(I254*H254,2)</f>
        <v>0</v>
      </c>
      <c r="BL254" s="18" t="s">
        <v>152</v>
      </c>
      <c r="BM254" s="249" t="s">
        <v>499</v>
      </c>
    </row>
    <row r="255" s="2" customFormat="1" ht="21.75" customHeight="1">
      <c r="A255" s="39"/>
      <c r="B255" s="40"/>
      <c r="C255" s="237" t="s">
        <v>500</v>
      </c>
      <c r="D255" s="237" t="s">
        <v>136</v>
      </c>
      <c r="E255" s="238" t="s">
        <v>501</v>
      </c>
      <c r="F255" s="239" t="s">
        <v>502</v>
      </c>
      <c r="G255" s="240" t="s">
        <v>289</v>
      </c>
      <c r="H255" s="241">
        <v>161</v>
      </c>
      <c r="I255" s="242"/>
      <c r="J255" s="243">
        <f>ROUND(I255*H255,2)</f>
        <v>0</v>
      </c>
      <c r="K255" s="244"/>
      <c r="L255" s="45"/>
      <c r="M255" s="245" t="s">
        <v>1</v>
      </c>
      <c r="N255" s="246" t="s">
        <v>47</v>
      </c>
      <c r="O255" s="92"/>
      <c r="P255" s="247">
        <f>O255*H255</f>
        <v>0</v>
      </c>
      <c r="Q255" s="247">
        <v>0.00011</v>
      </c>
      <c r="R255" s="247">
        <f>Q255*H255</f>
        <v>0.01771</v>
      </c>
      <c r="S255" s="247">
        <v>0</v>
      </c>
      <c r="T255" s="24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9" t="s">
        <v>152</v>
      </c>
      <c r="AT255" s="249" t="s">
        <v>136</v>
      </c>
      <c r="AU255" s="249" t="s">
        <v>91</v>
      </c>
      <c r="AY255" s="18" t="s">
        <v>133</v>
      </c>
      <c r="BE255" s="250">
        <f>IF(N255="základní",J255,0)</f>
        <v>0</v>
      </c>
      <c r="BF255" s="250">
        <f>IF(N255="snížená",J255,0)</f>
        <v>0</v>
      </c>
      <c r="BG255" s="250">
        <f>IF(N255="zákl. přenesená",J255,0)</f>
        <v>0</v>
      </c>
      <c r="BH255" s="250">
        <f>IF(N255="sníž. přenesená",J255,0)</f>
        <v>0</v>
      </c>
      <c r="BI255" s="250">
        <f>IF(N255="nulová",J255,0)</f>
        <v>0</v>
      </c>
      <c r="BJ255" s="18" t="s">
        <v>21</v>
      </c>
      <c r="BK255" s="250">
        <f>ROUND(I255*H255,2)</f>
        <v>0</v>
      </c>
      <c r="BL255" s="18" t="s">
        <v>152</v>
      </c>
      <c r="BM255" s="249" t="s">
        <v>503</v>
      </c>
    </row>
    <row r="256" s="2" customFormat="1">
      <c r="A256" s="39"/>
      <c r="B256" s="40"/>
      <c r="C256" s="41"/>
      <c r="D256" s="251" t="s">
        <v>142</v>
      </c>
      <c r="E256" s="41"/>
      <c r="F256" s="252" t="s">
        <v>504</v>
      </c>
      <c r="G256" s="41"/>
      <c r="H256" s="41"/>
      <c r="I256" s="145"/>
      <c r="J256" s="41"/>
      <c r="K256" s="41"/>
      <c r="L256" s="45"/>
      <c r="M256" s="253"/>
      <c r="N256" s="25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142</v>
      </c>
      <c r="AU256" s="18" t="s">
        <v>91</v>
      </c>
    </row>
    <row r="257" s="13" customFormat="1">
      <c r="A257" s="13"/>
      <c r="B257" s="261"/>
      <c r="C257" s="262"/>
      <c r="D257" s="251" t="s">
        <v>257</v>
      </c>
      <c r="E257" s="263" t="s">
        <v>1</v>
      </c>
      <c r="F257" s="264" t="s">
        <v>505</v>
      </c>
      <c r="G257" s="262"/>
      <c r="H257" s="265">
        <v>161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1" t="s">
        <v>257</v>
      </c>
      <c r="AU257" s="271" t="s">
        <v>91</v>
      </c>
      <c r="AV257" s="13" t="s">
        <v>91</v>
      </c>
      <c r="AW257" s="13" t="s">
        <v>38</v>
      </c>
      <c r="AX257" s="13" t="s">
        <v>21</v>
      </c>
      <c r="AY257" s="271" t="s">
        <v>133</v>
      </c>
    </row>
    <row r="258" s="2" customFormat="1" ht="21.75" customHeight="1">
      <c r="A258" s="39"/>
      <c r="B258" s="40"/>
      <c r="C258" s="237" t="s">
        <v>506</v>
      </c>
      <c r="D258" s="237" t="s">
        <v>136</v>
      </c>
      <c r="E258" s="238" t="s">
        <v>507</v>
      </c>
      <c r="F258" s="239" t="s">
        <v>508</v>
      </c>
      <c r="G258" s="240" t="s">
        <v>289</v>
      </c>
      <c r="H258" s="241">
        <v>34</v>
      </c>
      <c r="I258" s="242"/>
      <c r="J258" s="243">
        <f>ROUND(I258*H258,2)</f>
        <v>0</v>
      </c>
      <c r="K258" s="244"/>
      <c r="L258" s="45"/>
      <c r="M258" s="245" t="s">
        <v>1</v>
      </c>
      <c r="N258" s="246" t="s">
        <v>47</v>
      </c>
      <c r="O258" s="92"/>
      <c r="P258" s="247">
        <f>O258*H258</f>
        <v>0</v>
      </c>
      <c r="Q258" s="247">
        <v>0.00011</v>
      </c>
      <c r="R258" s="247">
        <f>Q258*H258</f>
        <v>0.0037400000000000003</v>
      </c>
      <c r="S258" s="247">
        <v>0</v>
      </c>
      <c r="T258" s="24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9" t="s">
        <v>152</v>
      </c>
      <c r="AT258" s="249" t="s">
        <v>136</v>
      </c>
      <c r="AU258" s="249" t="s">
        <v>91</v>
      </c>
      <c r="AY258" s="18" t="s">
        <v>133</v>
      </c>
      <c r="BE258" s="250">
        <f>IF(N258="základní",J258,0)</f>
        <v>0</v>
      </c>
      <c r="BF258" s="250">
        <f>IF(N258="snížená",J258,0)</f>
        <v>0</v>
      </c>
      <c r="BG258" s="250">
        <f>IF(N258="zákl. přenesená",J258,0)</f>
        <v>0</v>
      </c>
      <c r="BH258" s="250">
        <f>IF(N258="sníž. přenesená",J258,0)</f>
        <v>0</v>
      </c>
      <c r="BI258" s="250">
        <f>IF(N258="nulová",J258,0)</f>
        <v>0</v>
      </c>
      <c r="BJ258" s="18" t="s">
        <v>21</v>
      </c>
      <c r="BK258" s="250">
        <f>ROUND(I258*H258,2)</f>
        <v>0</v>
      </c>
      <c r="BL258" s="18" t="s">
        <v>152</v>
      </c>
      <c r="BM258" s="249" t="s">
        <v>509</v>
      </c>
    </row>
    <row r="259" s="2" customFormat="1">
      <c r="A259" s="39"/>
      <c r="B259" s="40"/>
      <c r="C259" s="41"/>
      <c r="D259" s="251" t="s">
        <v>142</v>
      </c>
      <c r="E259" s="41"/>
      <c r="F259" s="252" t="s">
        <v>510</v>
      </c>
      <c r="G259" s="41"/>
      <c r="H259" s="41"/>
      <c r="I259" s="145"/>
      <c r="J259" s="41"/>
      <c r="K259" s="41"/>
      <c r="L259" s="45"/>
      <c r="M259" s="253"/>
      <c r="N259" s="254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142</v>
      </c>
      <c r="AU259" s="18" t="s">
        <v>91</v>
      </c>
    </row>
    <row r="260" s="13" customFormat="1">
      <c r="A260" s="13"/>
      <c r="B260" s="261"/>
      <c r="C260" s="262"/>
      <c r="D260" s="251" t="s">
        <v>257</v>
      </c>
      <c r="E260" s="263" t="s">
        <v>1</v>
      </c>
      <c r="F260" s="264" t="s">
        <v>511</v>
      </c>
      <c r="G260" s="262"/>
      <c r="H260" s="265">
        <v>34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1" t="s">
        <v>257</v>
      </c>
      <c r="AU260" s="271" t="s">
        <v>91</v>
      </c>
      <c r="AV260" s="13" t="s">
        <v>91</v>
      </c>
      <c r="AW260" s="13" t="s">
        <v>38</v>
      </c>
      <c r="AX260" s="13" t="s">
        <v>21</v>
      </c>
      <c r="AY260" s="271" t="s">
        <v>133</v>
      </c>
    </row>
    <row r="261" s="2" customFormat="1" ht="21.75" customHeight="1">
      <c r="A261" s="39"/>
      <c r="B261" s="40"/>
      <c r="C261" s="237" t="s">
        <v>512</v>
      </c>
      <c r="D261" s="237" t="s">
        <v>136</v>
      </c>
      <c r="E261" s="238" t="s">
        <v>513</v>
      </c>
      <c r="F261" s="239" t="s">
        <v>514</v>
      </c>
      <c r="G261" s="240" t="s">
        <v>289</v>
      </c>
      <c r="H261" s="241">
        <v>11</v>
      </c>
      <c r="I261" s="242"/>
      <c r="J261" s="243">
        <f>ROUND(I261*H261,2)</f>
        <v>0</v>
      </c>
      <c r="K261" s="244"/>
      <c r="L261" s="45"/>
      <c r="M261" s="245" t="s">
        <v>1</v>
      </c>
      <c r="N261" s="246" t="s">
        <v>47</v>
      </c>
      <c r="O261" s="92"/>
      <c r="P261" s="247">
        <f>O261*H261</f>
        <v>0</v>
      </c>
      <c r="Q261" s="247">
        <v>4.0000000000000003E-05</v>
      </c>
      <c r="R261" s="247">
        <f>Q261*H261</f>
        <v>0.00044000000000000002</v>
      </c>
      <c r="S261" s="247">
        <v>0</v>
      </c>
      <c r="T261" s="24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9" t="s">
        <v>152</v>
      </c>
      <c r="AT261" s="249" t="s">
        <v>136</v>
      </c>
      <c r="AU261" s="249" t="s">
        <v>91</v>
      </c>
      <c r="AY261" s="18" t="s">
        <v>133</v>
      </c>
      <c r="BE261" s="250">
        <f>IF(N261="základní",J261,0)</f>
        <v>0</v>
      </c>
      <c r="BF261" s="250">
        <f>IF(N261="snížená",J261,0)</f>
        <v>0</v>
      </c>
      <c r="BG261" s="250">
        <f>IF(N261="zákl. přenesená",J261,0)</f>
        <v>0</v>
      </c>
      <c r="BH261" s="250">
        <f>IF(N261="sníž. přenesená",J261,0)</f>
        <v>0</v>
      </c>
      <c r="BI261" s="250">
        <f>IF(N261="nulová",J261,0)</f>
        <v>0</v>
      </c>
      <c r="BJ261" s="18" t="s">
        <v>21</v>
      </c>
      <c r="BK261" s="250">
        <f>ROUND(I261*H261,2)</f>
        <v>0</v>
      </c>
      <c r="BL261" s="18" t="s">
        <v>152</v>
      </c>
      <c r="BM261" s="249" t="s">
        <v>515</v>
      </c>
    </row>
    <row r="262" s="2" customFormat="1">
      <c r="A262" s="39"/>
      <c r="B262" s="40"/>
      <c r="C262" s="41"/>
      <c r="D262" s="251" t="s">
        <v>142</v>
      </c>
      <c r="E262" s="41"/>
      <c r="F262" s="252" t="s">
        <v>504</v>
      </c>
      <c r="G262" s="41"/>
      <c r="H262" s="41"/>
      <c r="I262" s="145"/>
      <c r="J262" s="41"/>
      <c r="K262" s="41"/>
      <c r="L262" s="45"/>
      <c r="M262" s="253"/>
      <c r="N262" s="25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142</v>
      </c>
      <c r="AU262" s="18" t="s">
        <v>91</v>
      </c>
    </row>
    <row r="263" s="13" customFormat="1">
      <c r="A263" s="13"/>
      <c r="B263" s="261"/>
      <c r="C263" s="262"/>
      <c r="D263" s="251" t="s">
        <v>257</v>
      </c>
      <c r="E263" s="263" t="s">
        <v>1</v>
      </c>
      <c r="F263" s="264" t="s">
        <v>516</v>
      </c>
      <c r="G263" s="262"/>
      <c r="H263" s="265">
        <v>11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1" t="s">
        <v>257</v>
      </c>
      <c r="AU263" s="271" t="s">
        <v>91</v>
      </c>
      <c r="AV263" s="13" t="s">
        <v>91</v>
      </c>
      <c r="AW263" s="13" t="s">
        <v>38</v>
      </c>
      <c r="AX263" s="13" t="s">
        <v>21</v>
      </c>
      <c r="AY263" s="271" t="s">
        <v>133</v>
      </c>
    </row>
    <row r="264" s="2" customFormat="1" ht="21.75" customHeight="1">
      <c r="A264" s="39"/>
      <c r="B264" s="40"/>
      <c r="C264" s="237" t="s">
        <v>517</v>
      </c>
      <c r="D264" s="237" t="s">
        <v>136</v>
      </c>
      <c r="E264" s="238" t="s">
        <v>518</v>
      </c>
      <c r="F264" s="239" t="s">
        <v>519</v>
      </c>
      <c r="G264" s="240" t="s">
        <v>289</v>
      </c>
      <c r="H264" s="241">
        <v>264.5</v>
      </c>
      <c r="I264" s="242"/>
      <c r="J264" s="243">
        <f>ROUND(I264*H264,2)</f>
        <v>0</v>
      </c>
      <c r="K264" s="244"/>
      <c r="L264" s="45"/>
      <c r="M264" s="245" t="s">
        <v>1</v>
      </c>
      <c r="N264" s="246" t="s">
        <v>47</v>
      </c>
      <c r="O264" s="92"/>
      <c r="P264" s="247">
        <f>O264*H264</f>
        <v>0</v>
      </c>
      <c r="Q264" s="247">
        <v>0.00021000000000000001</v>
      </c>
      <c r="R264" s="247">
        <f>Q264*H264</f>
        <v>0.055545000000000004</v>
      </c>
      <c r="S264" s="247">
        <v>0</v>
      </c>
      <c r="T264" s="24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9" t="s">
        <v>152</v>
      </c>
      <c r="AT264" s="249" t="s">
        <v>136</v>
      </c>
      <c r="AU264" s="249" t="s">
        <v>91</v>
      </c>
      <c r="AY264" s="18" t="s">
        <v>133</v>
      </c>
      <c r="BE264" s="250">
        <f>IF(N264="základní",J264,0)</f>
        <v>0</v>
      </c>
      <c r="BF264" s="250">
        <f>IF(N264="snížená",J264,0)</f>
        <v>0</v>
      </c>
      <c r="BG264" s="250">
        <f>IF(N264="zákl. přenesená",J264,0)</f>
        <v>0</v>
      </c>
      <c r="BH264" s="250">
        <f>IF(N264="sníž. přenesená",J264,0)</f>
        <v>0</v>
      </c>
      <c r="BI264" s="250">
        <f>IF(N264="nulová",J264,0)</f>
        <v>0</v>
      </c>
      <c r="BJ264" s="18" t="s">
        <v>21</v>
      </c>
      <c r="BK264" s="250">
        <f>ROUND(I264*H264,2)</f>
        <v>0</v>
      </c>
      <c r="BL264" s="18" t="s">
        <v>152</v>
      </c>
      <c r="BM264" s="249" t="s">
        <v>520</v>
      </c>
    </row>
    <row r="265" s="2" customFormat="1">
      <c r="A265" s="39"/>
      <c r="B265" s="40"/>
      <c r="C265" s="41"/>
      <c r="D265" s="251" t="s">
        <v>142</v>
      </c>
      <c r="E265" s="41"/>
      <c r="F265" s="252" t="s">
        <v>504</v>
      </c>
      <c r="G265" s="41"/>
      <c r="H265" s="41"/>
      <c r="I265" s="145"/>
      <c r="J265" s="41"/>
      <c r="K265" s="41"/>
      <c r="L265" s="45"/>
      <c r="M265" s="253"/>
      <c r="N265" s="254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142</v>
      </c>
      <c r="AU265" s="18" t="s">
        <v>91</v>
      </c>
    </row>
    <row r="266" s="13" customFormat="1">
      <c r="A266" s="13"/>
      <c r="B266" s="261"/>
      <c r="C266" s="262"/>
      <c r="D266" s="251" t="s">
        <v>257</v>
      </c>
      <c r="E266" s="263" t="s">
        <v>1</v>
      </c>
      <c r="F266" s="264" t="s">
        <v>521</v>
      </c>
      <c r="G266" s="262"/>
      <c r="H266" s="265">
        <v>226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1" t="s">
        <v>257</v>
      </c>
      <c r="AU266" s="271" t="s">
        <v>91</v>
      </c>
      <c r="AV266" s="13" t="s">
        <v>91</v>
      </c>
      <c r="AW266" s="13" t="s">
        <v>38</v>
      </c>
      <c r="AX266" s="13" t="s">
        <v>82</v>
      </c>
      <c r="AY266" s="271" t="s">
        <v>133</v>
      </c>
    </row>
    <row r="267" s="13" customFormat="1">
      <c r="A267" s="13"/>
      <c r="B267" s="261"/>
      <c r="C267" s="262"/>
      <c r="D267" s="251" t="s">
        <v>257</v>
      </c>
      <c r="E267" s="263" t="s">
        <v>1</v>
      </c>
      <c r="F267" s="264" t="s">
        <v>522</v>
      </c>
      <c r="G267" s="262"/>
      <c r="H267" s="265">
        <v>38.5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1" t="s">
        <v>257</v>
      </c>
      <c r="AU267" s="271" t="s">
        <v>91</v>
      </c>
      <c r="AV267" s="13" t="s">
        <v>91</v>
      </c>
      <c r="AW267" s="13" t="s">
        <v>38</v>
      </c>
      <c r="AX267" s="13" t="s">
        <v>82</v>
      </c>
      <c r="AY267" s="271" t="s">
        <v>133</v>
      </c>
    </row>
    <row r="268" s="14" customFormat="1">
      <c r="A268" s="14"/>
      <c r="B268" s="272"/>
      <c r="C268" s="273"/>
      <c r="D268" s="251" t="s">
        <v>257</v>
      </c>
      <c r="E268" s="274" t="s">
        <v>1</v>
      </c>
      <c r="F268" s="275" t="s">
        <v>260</v>
      </c>
      <c r="G268" s="273"/>
      <c r="H268" s="276">
        <v>264.5</v>
      </c>
      <c r="I268" s="277"/>
      <c r="J268" s="273"/>
      <c r="K268" s="273"/>
      <c r="L268" s="278"/>
      <c r="M268" s="279"/>
      <c r="N268" s="280"/>
      <c r="O268" s="280"/>
      <c r="P268" s="280"/>
      <c r="Q268" s="280"/>
      <c r="R268" s="280"/>
      <c r="S268" s="280"/>
      <c r="T268" s="28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2" t="s">
        <v>257</v>
      </c>
      <c r="AU268" s="282" t="s">
        <v>91</v>
      </c>
      <c r="AV268" s="14" t="s">
        <v>152</v>
      </c>
      <c r="AW268" s="14" t="s">
        <v>38</v>
      </c>
      <c r="AX268" s="14" t="s">
        <v>21</v>
      </c>
      <c r="AY268" s="282" t="s">
        <v>133</v>
      </c>
    </row>
    <row r="269" s="2" customFormat="1" ht="21.75" customHeight="1">
      <c r="A269" s="39"/>
      <c r="B269" s="40"/>
      <c r="C269" s="237" t="s">
        <v>523</v>
      </c>
      <c r="D269" s="237" t="s">
        <v>136</v>
      </c>
      <c r="E269" s="238" t="s">
        <v>524</v>
      </c>
      <c r="F269" s="239" t="s">
        <v>525</v>
      </c>
      <c r="G269" s="240" t="s">
        <v>254</v>
      </c>
      <c r="H269" s="241">
        <v>28</v>
      </c>
      <c r="I269" s="242"/>
      <c r="J269" s="243">
        <f>ROUND(I269*H269,2)</f>
        <v>0</v>
      </c>
      <c r="K269" s="244"/>
      <c r="L269" s="45"/>
      <c r="M269" s="245" t="s">
        <v>1</v>
      </c>
      <c r="N269" s="246" t="s">
        <v>47</v>
      </c>
      <c r="O269" s="92"/>
      <c r="P269" s="247">
        <f>O269*H269</f>
        <v>0</v>
      </c>
      <c r="Q269" s="247">
        <v>0.00084999999999999995</v>
      </c>
      <c r="R269" s="247">
        <f>Q269*H269</f>
        <v>0.023799999999999998</v>
      </c>
      <c r="S269" s="247">
        <v>0</v>
      </c>
      <c r="T269" s="24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9" t="s">
        <v>152</v>
      </c>
      <c r="AT269" s="249" t="s">
        <v>136</v>
      </c>
      <c r="AU269" s="249" t="s">
        <v>91</v>
      </c>
      <c r="AY269" s="18" t="s">
        <v>133</v>
      </c>
      <c r="BE269" s="250">
        <f>IF(N269="základní",J269,0)</f>
        <v>0</v>
      </c>
      <c r="BF269" s="250">
        <f>IF(N269="snížená",J269,0)</f>
        <v>0</v>
      </c>
      <c r="BG269" s="250">
        <f>IF(N269="zákl. přenesená",J269,0)</f>
        <v>0</v>
      </c>
      <c r="BH269" s="250">
        <f>IF(N269="sníž. přenesená",J269,0)</f>
        <v>0</v>
      </c>
      <c r="BI269" s="250">
        <f>IF(N269="nulová",J269,0)</f>
        <v>0</v>
      </c>
      <c r="BJ269" s="18" t="s">
        <v>21</v>
      </c>
      <c r="BK269" s="250">
        <f>ROUND(I269*H269,2)</f>
        <v>0</v>
      </c>
      <c r="BL269" s="18" t="s">
        <v>152</v>
      </c>
      <c r="BM269" s="249" t="s">
        <v>526</v>
      </c>
    </row>
    <row r="270" s="2" customFormat="1">
      <c r="A270" s="39"/>
      <c r="B270" s="40"/>
      <c r="C270" s="41"/>
      <c r="D270" s="251" t="s">
        <v>142</v>
      </c>
      <c r="E270" s="41"/>
      <c r="F270" s="252" t="s">
        <v>527</v>
      </c>
      <c r="G270" s="41"/>
      <c r="H270" s="41"/>
      <c r="I270" s="145"/>
      <c r="J270" s="41"/>
      <c r="K270" s="41"/>
      <c r="L270" s="45"/>
      <c r="M270" s="253"/>
      <c r="N270" s="25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142</v>
      </c>
      <c r="AU270" s="18" t="s">
        <v>91</v>
      </c>
    </row>
    <row r="271" s="13" customFormat="1">
      <c r="A271" s="13"/>
      <c r="B271" s="261"/>
      <c r="C271" s="262"/>
      <c r="D271" s="251" t="s">
        <v>257</v>
      </c>
      <c r="E271" s="263" t="s">
        <v>1</v>
      </c>
      <c r="F271" s="264" t="s">
        <v>528</v>
      </c>
      <c r="G271" s="262"/>
      <c r="H271" s="265">
        <v>3.5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1" t="s">
        <v>257</v>
      </c>
      <c r="AU271" s="271" t="s">
        <v>91</v>
      </c>
      <c r="AV271" s="13" t="s">
        <v>91</v>
      </c>
      <c r="AW271" s="13" t="s">
        <v>38</v>
      </c>
      <c r="AX271" s="13" t="s">
        <v>82</v>
      </c>
      <c r="AY271" s="271" t="s">
        <v>133</v>
      </c>
    </row>
    <row r="272" s="13" customFormat="1">
      <c r="A272" s="13"/>
      <c r="B272" s="261"/>
      <c r="C272" s="262"/>
      <c r="D272" s="251" t="s">
        <v>257</v>
      </c>
      <c r="E272" s="263" t="s">
        <v>1</v>
      </c>
      <c r="F272" s="264" t="s">
        <v>529</v>
      </c>
      <c r="G272" s="262"/>
      <c r="H272" s="265">
        <v>14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1" t="s">
        <v>257</v>
      </c>
      <c r="AU272" s="271" t="s">
        <v>91</v>
      </c>
      <c r="AV272" s="13" t="s">
        <v>91</v>
      </c>
      <c r="AW272" s="13" t="s">
        <v>38</v>
      </c>
      <c r="AX272" s="13" t="s">
        <v>82</v>
      </c>
      <c r="AY272" s="271" t="s">
        <v>133</v>
      </c>
    </row>
    <row r="273" s="13" customFormat="1">
      <c r="A273" s="13"/>
      <c r="B273" s="261"/>
      <c r="C273" s="262"/>
      <c r="D273" s="251" t="s">
        <v>257</v>
      </c>
      <c r="E273" s="263" t="s">
        <v>1</v>
      </c>
      <c r="F273" s="264" t="s">
        <v>530</v>
      </c>
      <c r="G273" s="262"/>
      <c r="H273" s="265">
        <v>10.5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1" t="s">
        <v>257</v>
      </c>
      <c r="AU273" s="271" t="s">
        <v>91</v>
      </c>
      <c r="AV273" s="13" t="s">
        <v>91</v>
      </c>
      <c r="AW273" s="13" t="s">
        <v>38</v>
      </c>
      <c r="AX273" s="13" t="s">
        <v>82</v>
      </c>
      <c r="AY273" s="271" t="s">
        <v>133</v>
      </c>
    </row>
    <row r="274" s="14" customFormat="1">
      <c r="A274" s="14"/>
      <c r="B274" s="272"/>
      <c r="C274" s="273"/>
      <c r="D274" s="251" t="s">
        <v>257</v>
      </c>
      <c r="E274" s="274" t="s">
        <v>1</v>
      </c>
      <c r="F274" s="275" t="s">
        <v>260</v>
      </c>
      <c r="G274" s="273"/>
      <c r="H274" s="276">
        <v>28</v>
      </c>
      <c r="I274" s="277"/>
      <c r="J274" s="273"/>
      <c r="K274" s="273"/>
      <c r="L274" s="278"/>
      <c r="M274" s="279"/>
      <c r="N274" s="280"/>
      <c r="O274" s="280"/>
      <c r="P274" s="280"/>
      <c r="Q274" s="280"/>
      <c r="R274" s="280"/>
      <c r="S274" s="280"/>
      <c r="T274" s="28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82" t="s">
        <v>257</v>
      </c>
      <c r="AU274" s="282" t="s">
        <v>91</v>
      </c>
      <c r="AV274" s="14" t="s">
        <v>152</v>
      </c>
      <c r="AW274" s="14" t="s">
        <v>38</v>
      </c>
      <c r="AX274" s="14" t="s">
        <v>21</v>
      </c>
      <c r="AY274" s="282" t="s">
        <v>133</v>
      </c>
    </row>
    <row r="275" s="2" customFormat="1" ht="21.75" customHeight="1">
      <c r="A275" s="39"/>
      <c r="B275" s="40"/>
      <c r="C275" s="237" t="s">
        <v>531</v>
      </c>
      <c r="D275" s="237" t="s">
        <v>136</v>
      </c>
      <c r="E275" s="238" t="s">
        <v>532</v>
      </c>
      <c r="F275" s="239" t="s">
        <v>533</v>
      </c>
      <c r="G275" s="240" t="s">
        <v>289</v>
      </c>
      <c r="H275" s="241">
        <v>161</v>
      </c>
      <c r="I275" s="242"/>
      <c r="J275" s="243">
        <f>ROUND(I275*H275,2)</f>
        <v>0</v>
      </c>
      <c r="K275" s="244"/>
      <c r="L275" s="45"/>
      <c r="M275" s="245" t="s">
        <v>1</v>
      </c>
      <c r="N275" s="246" t="s">
        <v>47</v>
      </c>
      <c r="O275" s="92"/>
      <c r="P275" s="247">
        <f>O275*H275</f>
        <v>0</v>
      </c>
      <c r="Q275" s="247">
        <v>0.00033</v>
      </c>
      <c r="R275" s="247">
        <f>Q275*H275</f>
        <v>0.053129999999999997</v>
      </c>
      <c r="S275" s="247">
        <v>0</v>
      </c>
      <c r="T275" s="24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9" t="s">
        <v>152</v>
      </c>
      <c r="AT275" s="249" t="s">
        <v>136</v>
      </c>
      <c r="AU275" s="249" t="s">
        <v>91</v>
      </c>
      <c r="AY275" s="18" t="s">
        <v>133</v>
      </c>
      <c r="BE275" s="250">
        <f>IF(N275="základní",J275,0)</f>
        <v>0</v>
      </c>
      <c r="BF275" s="250">
        <f>IF(N275="snížená",J275,0)</f>
        <v>0</v>
      </c>
      <c r="BG275" s="250">
        <f>IF(N275="zákl. přenesená",J275,0)</f>
        <v>0</v>
      </c>
      <c r="BH275" s="250">
        <f>IF(N275="sníž. přenesená",J275,0)</f>
        <v>0</v>
      </c>
      <c r="BI275" s="250">
        <f>IF(N275="nulová",J275,0)</f>
        <v>0</v>
      </c>
      <c r="BJ275" s="18" t="s">
        <v>21</v>
      </c>
      <c r="BK275" s="250">
        <f>ROUND(I275*H275,2)</f>
        <v>0</v>
      </c>
      <c r="BL275" s="18" t="s">
        <v>152</v>
      </c>
      <c r="BM275" s="249" t="s">
        <v>534</v>
      </c>
    </row>
    <row r="276" s="2" customFormat="1">
      <c r="A276" s="39"/>
      <c r="B276" s="40"/>
      <c r="C276" s="41"/>
      <c r="D276" s="251" t="s">
        <v>142</v>
      </c>
      <c r="E276" s="41"/>
      <c r="F276" s="252" t="s">
        <v>535</v>
      </c>
      <c r="G276" s="41"/>
      <c r="H276" s="41"/>
      <c r="I276" s="145"/>
      <c r="J276" s="41"/>
      <c r="K276" s="41"/>
      <c r="L276" s="45"/>
      <c r="M276" s="253"/>
      <c r="N276" s="254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142</v>
      </c>
      <c r="AU276" s="18" t="s">
        <v>91</v>
      </c>
    </row>
    <row r="277" s="2" customFormat="1" ht="21.75" customHeight="1">
      <c r="A277" s="39"/>
      <c r="B277" s="40"/>
      <c r="C277" s="237" t="s">
        <v>536</v>
      </c>
      <c r="D277" s="237" t="s">
        <v>136</v>
      </c>
      <c r="E277" s="238" t="s">
        <v>537</v>
      </c>
      <c r="F277" s="239" t="s">
        <v>538</v>
      </c>
      <c r="G277" s="240" t="s">
        <v>289</v>
      </c>
      <c r="H277" s="241">
        <v>34</v>
      </c>
      <c r="I277" s="242"/>
      <c r="J277" s="243">
        <f>ROUND(I277*H277,2)</f>
        <v>0</v>
      </c>
      <c r="K277" s="244"/>
      <c r="L277" s="45"/>
      <c r="M277" s="245" t="s">
        <v>1</v>
      </c>
      <c r="N277" s="246" t="s">
        <v>47</v>
      </c>
      <c r="O277" s="92"/>
      <c r="P277" s="247">
        <f>O277*H277</f>
        <v>0</v>
      </c>
      <c r="Q277" s="247">
        <v>0.00033</v>
      </c>
      <c r="R277" s="247">
        <f>Q277*H277</f>
        <v>0.011220000000000001</v>
      </c>
      <c r="S277" s="247">
        <v>0</v>
      </c>
      <c r="T277" s="24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9" t="s">
        <v>152</v>
      </c>
      <c r="AT277" s="249" t="s">
        <v>136</v>
      </c>
      <c r="AU277" s="249" t="s">
        <v>91</v>
      </c>
      <c r="AY277" s="18" t="s">
        <v>133</v>
      </c>
      <c r="BE277" s="250">
        <f>IF(N277="základní",J277,0)</f>
        <v>0</v>
      </c>
      <c r="BF277" s="250">
        <f>IF(N277="snížená",J277,0)</f>
        <v>0</v>
      </c>
      <c r="BG277" s="250">
        <f>IF(N277="zákl. přenesená",J277,0)</f>
        <v>0</v>
      </c>
      <c r="BH277" s="250">
        <f>IF(N277="sníž. přenesená",J277,0)</f>
        <v>0</v>
      </c>
      <c r="BI277" s="250">
        <f>IF(N277="nulová",J277,0)</f>
        <v>0</v>
      </c>
      <c r="BJ277" s="18" t="s">
        <v>21</v>
      </c>
      <c r="BK277" s="250">
        <f>ROUND(I277*H277,2)</f>
        <v>0</v>
      </c>
      <c r="BL277" s="18" t="s">
        <v>152</v>
      </c>
      <c r="BM277" s="249" t="s">
        <v>539</v>
      </c>
    </row>
    <row r="278" s="2" customFormat="1">
      <c r="A278" s="39"/>
      <c r="B278" s="40"/>
      <c r="C278" s="41"/>
      <c r="D278" s="251" t="s">
        <v>142</v>
      </c>
      <c r="E278" s="41"/>
      <c r="F278" s="252" t="s">
        <v>540</v>
      </c>
      <c r="G278" s="41"/>
      <c r="H278" s="41"/>
      <c r="I278" s="145"/>
      <c r="J278" s="41"/>
      <c r="K278" s="41"/>
      <c r="L278" s="45"/>
      <c r="M278" s="253"/>
      <c r="N278" s="254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142</v>
      </c>
      <c r="AU278" s="18" t="s">
        <v>91</v>
      </c>
    </row>
    <row r="279" s="2" customFormat="1" ht="21.75" customHeight="1">
      <c r="A279" s="39"/>
      <c r="B279" s="40"/>
      <c r="C279" s="237" t="s">
        <v>541</v>
      </c>
      <c r="D279" s="237" t="s">
        <v>136</v>
      </c>
      <c r="E279" s="238" t="s">
        <v>542</v>
      </c>
      <c r="F279" s="239" t="s">
        <v>543</v>
      </c>
      <c r="G279" s="240" t="s">
        <v>289</v>
      </c>
      <c r="H279" s="241">
        <v>11</v>
      </c>
      <c r="I279" s="242"/>
      <c r="J279" s="243">
        <f>ROUND(I279*H279,2)</f>
        <v>0</v>
      </c>
      <c r="K279" s="244"/>
      <c r="L279" s="45"/>
      <c r="M279" s="245" t="s">
        <v>1</v>
      </c>
      <c r="N279" s="246" t="s">
        <v>47</v>
      </c>
      <c r="O279" s="92"/>
      <c r="P279" s="247">
        <f>O279*H279</f>
        <v>0</v>
      </c>
      <c r="Q279" s="247">
        <v>0.00011</v>
      </c>
      <c r="R279" s="247">
        <f>Q279*H279</f>
        <v>0.0012100000000000001</v>
      </c>
      <c r="S279" s="247">
        <v>0</v>
      </c>
      <c r="T279" s="24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9" t="s">
        <v>152</v>
      </c>
      <c r="AT279" s="249" t="s">
        <v>136</v>
      </c>
      <c r="AU279" s="249" t="s">
        <v>91</v>
      </c>
      <c r="AY279" s="18" t="s">
        <v>133</v>
      </c>
      <c r="BE279" s="250">
        <f>IF(N279="základní",J279,0)</f>
        <v>0</v>
      </c>
      <c r="BF279" s="250">
        <f>IF(N279="snížená",J279,0)</f>
        <v>0</v>
      </c>
      <c r="BG279" s="250">
        <f>IF(N279="zákl. přenesená",J279,0)</f>
        <v>0</v>
      </c>
      <c r="BH279" s="250">
        <f>IF(N279="sníž. přenesená",J279,0)</f>
        <v>0</v>
      </c>
      <c r="BI279" s="250">
        <f>IF(N279="nulová",J279,0)</f>
        <v>0</v>
      </c>
      <c r="BJ279" s="18" t="s">
        <v>21</v>
      </c>
      <c r="BK279" s="250">
        <f>ROUND(I279*H279,2)</f>
        <v>0</v>
      </c>
      <c r="BL279" s="18" t="s">
        <v>152</v>
      </c>
      <c r="BM279" s="249" t="s">
        <v>544</v>
      </c>
    </row>
    <row r="280" s="2" customFormat="1">
      <c r="A280" s="39"/>
      <c r="B280" s="40"/>
      <c r="C280" s="41"/>
      <c r="D280" s="251" t="s">
        <v>142</v>
      </c>
      <c r="E280" s="41"/>
      <c r="F280" s="252" t="s">
        <v>545</v>
      </c>
      <c r="G280" s="41"/>
      <c r="H280" s="41"/>
      <c r="I280" s="145"/>
      <c r="J280" s="41"/>
      <c r="K280" s="41"/>
      <c r="L280" s="45"/>
      <c r="M280" s="253"/>
      <c r="N280" s="25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142</v>
      </c>
      <c r="AU280" s="18" t="s">
        <v>91</v>
      </c>
    </row>
    <row r="281" s="2" customFormat="1" ht="21.75" customHeight="1">
      <c r="A281" s="39"/>
      <c r="B281" s="40"/>
      <c r="C281" s="237" t="s">
        <v>546</v>
      </c>
      <c r="D281" s="237" t="s">
        <v>136</v>
      </c>
      <c r="E281" s="238" t="s">
        <v>547</v>
      </c>
      <c r="F281" s="239" t="s">
        <v>548</v>
      </c>
      <c r="G281" s="240" t="s">
        <v>289</v>
      </c>
      <c r="H281" s="241">
        <v>264.5</v>
      </c>
      <c r="I281" s="242"/>
      <c r="J281" s="243">
        <f>ROUND(I281*H281,2)</f>
        <v>0</v>
      </c>
      <c r="K281" s="244"/>
      <c r="L281" s="45"/>
      <c r="M281" s="245" t="s">
        <v>1</v>
      </c>
      <c r="N281" s="246" t="s">
        <v>47</v>
      </c>
      <c r="O281" s="92"/>
      <c r="P281" s="247">
        <f>O281*H281</f>
        <v>0</v>
      </c>
      <c r="Q281" s="247">
        <v>0.00064999999999999997</v>
      </c>
      <c r="R281" s="247">
        <f>Q281*H281</f>
        <v>0.17192499999999999</v>
      </c>
      <c r="S281" s="247">
        <v>0</v>
      </c>
      <c r="T281" s="24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9" t="s">
        <v>152</v>
      </c>
      <c r="AT281" s="249" t="s">
        <v>136</v>
      </c>
      <c r="AU281" s="249" t="s">
        <v>91</v>
      </c>
      <c r="AY281" s="18" t="s">
        <v>133</v>
      </c>
      <c r="BE281" s="250">
        <f>IF(N281="základní",J281,0)</f>
        <v>0</v>
      </c>
      <c r="BF281" s="250">
        <f>IF(N281="snížená",J281,0)</f>
        <v>0</v>
      </c>
      <c r="BG281" s="250">
        <f>IF(N281="zákl. přenesená",J281,0)</f>
        <v>0</v>
      </c>
      <c r="BH281" s="250">
        <f>IF(N281="sníž. přenesená",J281,0)</f>
        <v>0</v>
      </c>
      <c r="BI281" s="250">
        <f>IF(N281="nulová",J281,0)</f>
        <v>0</v>
      </c>
      <c r="BJ281" s="18" t="s">
        <v>21</v>
      </c>
      <c r="BK281" s="250">
        <f>ROUND(I281*H281,2)</f>
        <v>0</v>
      </c>
      <c r="BL281" s="18" t="s">
        <v>152</v>
      </c>
      <c r="BM281" s="249" t="s">
        <v>549</v>
      </c>
    </row>
    <row r="282" s="2" customFormat="1">
      <c r="A282" s="39"/>
      <c r="B282" s="40"/>
      <c r="C282" s="41"/>
      <c r="D282" s="251" t="s">
        <v>142</v>
      </c>
      <c r="E282" s="41"/>
      <c r="F282" s="252" t="s">
        <v>550</v>
      </c>
      <c r="G282" s="41"/>
      <c r="H282" s="41"/>
      <c r="I282" s="145"/>
      <c r="J282" s="41"/>
      <c r="K282" s="41"/>
      <c r="L282" s="45"/>
      <c r="M282" s="253"/>
      <c r="N282" s="254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142</v>
      </c>
      <c r="AU282" s="18" t="s">
        <v>91</v>
      </c>
    </row>
    <row r="283" s="2" customFormat="1" ht="21.75" customHeight="1">
      <c r="A283" s="39"/>
      <c r="B283" s="40"/>
      <c r="C283" s="237" t="s">
        <v>551</v>
      </c>
      <c r="D283" s="237" t="s">
        <v>136</v>
      </c>
      <c r="E283" s="238" t="s">
        <v>552</v>
      </c>
      <c r="F283" s="239" t="s">
        <v>553</v>
      </c>
      <c r="G283" s="240" t="s">
        <v>254</v>
      </c>
      <c r="H283" s="241">
        <v>28</v>
      </c>
      <c r="I283" s="242"/>
      <c r="J283" s="243">
        <f>ROUND(I283*H283,2)</f>
        <v>0</v>
      </c>
      <c r="K283" s="244"/>
      <c r="L283" s="45"/>
      <c r="M283" s="245" t="s">
        <v>1</v>
      </c>
      <c r="N283" s="246" t="s">
        <v>47</v>
      </c>
      <c r="O283" s="92"/>
      <c r="P283" s="247">
        <f>O283*H283</f>
        <v>0</v>
      </c>
      <c r="Q283" s="247">
        <v>0.0025999999999999999</v>
      </c>
      <c r="R283" s="247">
        <f>Q283*H283</f>
        <v>0.072800000000000004</v>
      </c>
      <c r="S283" s="247">
        <v>0</v>
      </c>
      <c r="T283" s="24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9" t="s">
        <v>152</v>
      </c>
      <c r="AT283" s="249" t="s">
        <v>136</v>
      </c>
      <c r="AU283" s="249" t="s">
        <v>91</v>
      </c>
      <c r="AY283" s="18" t="s">
        <v>133</v>
      </c>
      <c r="BE283" s="250">
        <f>IF(N283="základní",J283,0)</f>
        <v>0</v>
      </c>
      <c r="BF283" s="250">
        <f>IF(N283="snížená",J283,0)</f>
        <v>0</v>
      </c>
      <c r="BG283" s="250">
        <f>IF(N283="zákl. přenesená",J283,0)</f>
        <v>0</v>
      </c>
      <c r="BH283" s="250">
        <f>IF(N283="sníž. přenesená",J283,0)</f>
        <v>0</v>
      </c>
      <c r="BI283" s="250">
        <f>IF(N283="nulová",J283,0)</f>
        <v>0</v>
      </c>
      <c r="BJ283" s="18" t="s">
        <v>21</v>
      </c>
      <c r="BK283" s="250">
        <f>ROUND(I283*H283,2)</f>
        <v>0</v>
      </c>
      <c r="BL283" s="18" t="s">
        <v>152</v>
      </c>
      <c r="BM283" s="249" t="s">
        <v>554</v>
      </c>
    </row>
    <row r="284" s="2" customFormat="1">
      <c r="A284" s="39"/>
      <c r="B284" s="40"/>
      <c r="C284" s="41"/>
      <c r="D284" s="251" t="s">
        <v>142</v>
      </c>
      <c r="E284" s="41"/>
      <c r="F284" s="252" t="s">
        <v>555</v>
      </c>
      <c r="G284" s="41"/>
      <c r="H284" s="41"/>
      <c r="I284" s="145"/>
      <c r="J284" s="41"/>
      <c r="K284" s="41"/>
      <c r="L284" s="45"/>
      <c r="M284" s="253"/>
      <c r="N284" s="254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142</v>
      </c>
      <c r="AU284" s="18" t="s">
        <v>91</v>
      </c>
    </row>
    <row r="285" s="2" customFormat="1" ht="16.5" customHeight="1">
      <c r="A285" s="39"/>
      <c r="B285" s="40"/>
      <c r="C285" s="237" t="s">
        <v>556</v>
      </c>
      <c r="D285" s="237" t="s">
        <v>136</v>
      </c>
      <c r="E285" s="238" t="s">
        <v>557</v>
      </c>
      <c r="F285" s="239" t="s">
        <v>558</v>
      </c>
      <c r="G285" s="240" t="s">
        <v>289</v>
      </c>
      <c r="H285" s="241">
        <v>470.5</v>
      </c>
      <c r="I285" s="242"/>
      <c r="J285" s="243">
        <f>ROUND(I285*H285,2)</f>
        <v>0</v>
      </c>
      <c r="K285" s="244"/>
      <c r="L285" s="45"/>
      <c r="M285" s="245" t="s">
        <v>1</v>
      </c>
      <c r="N285" s="246" t="s">
        <v>47</v>
      </c>
      <c r="O285" s="92"/>
      <c r="P285" s="247">
        <f>O285*H285</f>
        <v>0</v>
      </c>
      <c r="Q285" s="247">
        <v>0</v>
      </c>
      <c r="R285" s="247">
        <f>Q285*H285</f>
        <v>0</v>
      </c>
      <c r="S285" s="247">
        <v>0</v>
      </c>
      <c r="T285" s="24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9" t="s">
        <v>152</v>
      </c>
      <c r="AT285" s="249" t="s">
        <v>136</v>
      </c>
      <c r="AU285" s="249" t="s">
        <v>91</v>
      </c>
      <c r="AY285" s="18" t="s">
        <v>133</v>
      </c>
      <c r="BE285" s="250">
        <f>IF(N285="základní",J285,0)</f>
        <v>0</v>
      </c>
      <c r="BF285" s="250">
        <f>IF(N285="snížená",J285,0)</f>
        <v>0</v>
      </c>
      <c r="BG285" s="250">
        <f>IF(N285="zákl. přenesená",J285,0)</f>
        <v>0</v>
      </c>
      <c r="BH285" s="250">
        <f>IF(N285="sníž. přenesená",J285,0)</f>
        <v>0</v>
      </c>
      <c r="BI285" s="250">
        <f>IF(N285="nulová",J285,0)</f>
        <v>0</v>
      </c>
      <c r="BJ285" s="18" t="s">
        <v>21</v>
      </c>
      <c r="BK285" s="250">
        <f>ROUND(I285*H285,2)</f>
        <v>0</v>
      </c>
      <c r="BL285" s="18" t="s">
        <v>152</v>
      </c>
      <c r="BM285" s="249" t="s">
        <v>559</v>
      </c>
    </row>
    <row r="286" s="13" customFormat="1">
      <c r="A286" s="13"/>
      <c r="B286" s="261"/>
      <c r="C286" s="262"/>
      <c r="D286" s="251" t="s">
        <v>257</v>
      </c>
      <c r="E286" s="263" t="s">
        <v>1</v>
      </c>
      <c r="F286" s="264" t="s">
        <v>560</v>
      </c>
      <c r="G286" s="262"/>
      <c r="H286" s="265">
        <v>161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1" t="s">
        <v>257</v>
      </c>
      <c r="AU286" s="271" t="s">
        <v>91</v>
      </c>
      <c r="AV286" s="13" t="s">
        <v>91</v>
      </c>
      <c r="AW286" s="13" t="s">
        <v>38</v>
      </c>
      <c r="AX286" s="13" t="s">
        <v>82</v>
      </c>
      <c r="AY286" s="271" t="s">
        <v>133</v>
      </c>
    </row>
    <row r="287" s="13" customFormat="1">
      <c r="A287" s="13"/>
      <c r="B287" s="261"/>
      <c r="C287" s="262"/>
      <c r="D287" s="251" t="s">
        <v>257</v>
      </c>
      <c r="E287" s="263" t="s">
        <v>1</v>
      </c>
      <c r="F287" s="264" t="s">
        <v>561</v>
      </c>
      <c r="G287" s="262"/>
      <c r="H287" s="265">
        <v>34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1" t="s">
        <v>257</v>
      </c>
      <c r="AU287" s="271" t="s">
        <v>91</v>
      </c>
      <c r="AV287" s="13" t="s">
        <v>91</v>
      </c>
      <c r="AW287" s="13" t="s">
        <v>38</v>
      </c>
      <c r="AX287" s="13" t="s">
        <v>82</v>
      </c>
      <c r="AY287" s="271" t="s">
        <v>133</v>
      </c>
    </row>
    <row r="288" s="13" customFormat="1">
      <c r="A288" s="13"/>
      <c r="B288" s="261"/>
      <c r="C288" s="262"/>
      <c r="D288" s="251" t="s">
        <v>257</v>
      </c>
      <c r="E288" s="263" t="s">
        <v>1</v>
      </c>
      <c r="F288" s="264" t="s">
        <v>562</v>
      </c>
      <c r="G288" s="262"/>
      <c r="H288" s="265">
        <v>11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1" t="s">
        <v>257</v>
      </c>
      <c r="AU288" s="271" t="s">
        <v>91</v>
      </c>
      <c r="AV288" s="13" t="s">
        <v>91</v>
      </c>
      <c r="AW288" s="13" t="s">
        <v>38</v>
      </c>
      <c r="AX288" s="13" t="s">
        <v>82</v>
      </c>
      <c r="AY288" s="271" t="s">
        <v>133</v>
      </c>
    </row>
    <row r="289" s="13" customFormat="1">
      <c r="A289" s="13"/>
      <c r="B289" s="261"/>
      <c r="C289" s="262"/>
      <c r="D289" s="251" t="s">
        <v>257</v>
      </c>
      <c r="E289" s="263" t="s">
        <v>1</v>
      </c>
      <c r="F289" s="264" t="s">
        <v>563</v>
      </c>
      <c r="G289" s="262"/>
      <c r="H289" s="265">
        <v>264.5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1" t="s">
        <v>257</v>
      </c>
      <c r="AU289" s="271" t="s">
        <v>91</v>
      </c>
      <c r="AV289" s="13" t="s">
        <v>91</v>
      </c>
      <c r="AW289" s="13" t="s">
        <v>38</v>
      </c>
      <c r="AX289" s="13" t="s">
        <v>82</v>
      </c>
      <c r="AY289" s="271" t="s">
        <v>133</v>
      </c>
    </row>
    <row r="290" s="14" customFormat="1">
      <c r="A290" s="14"/>
      <c r="B290" s="272"/>
      <c r="C290" s="273"/>
      <c r="D290" s="251" t="s">
        <v>257</v>
      </c>
      <c r="E290" s="274" t="s">
        <v>1</v>
      </c>
      <c r="F290" s="275" t="s">
        <v>260</v>
      </c>
      <c r="G290" s="273"/>
      <c r="H290" s="276">
        <v>470.5</v>
      </c>
      <c r="I290" s="277"/>
      <c r="J290" s="273"/>
      <c r="K290" s="273"/>
      <c r="L290" s="278"/>
      <c r="M290" s="279"/>
      <c r="N290" s="280"/>
      <c r="O290" s="280"/>
      <c r="P290" s="280"/>
      <c r="Q290" s="280"/>
      <c r="R290" s="280"/>
      <c r="S290" s="280"/>
      <c r="T290" s="28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2" t="s">
        <v>257</v>
      </c>
      <c r="AU290" s="282" t="s">
        <v>91</v>
      </c>
      <c r="AV290" s="14" t="s">
        <v>152</v>
      </c>
      <c r="AW290" s="14" t="s">
        <v>38</v>
      </c>
      <c r="AX290" s="14" t="s">
        <v>21</v>
      </c>
      <c r="AY290" s="282" t="s">
        <v>133</v>
      </c>
    </row>
    <row r="291" s="2" customFormat="1" ht="16.5" customHeight="1">
      <c r="A291" s="39"/>
      <c r="B291" s="40"/>
      <c r="C291" s="237" t="s">
        <v>564</v>
      </c>
      <c r="D291" s="237" t="s">
        <v>136</v>
      </c>
      <c r="E291" s="238" t="s">
        <v>565</v>
      </c>
      <c r="F291" s="239" t="s">
        <v>566</v>
      </c>
      <c r="G291" s="240" t="s">
        <v>254</v>
      </c>
      <c r="H291" s="241">
        <v>28</v>
      </c>
      <c r="I291" s="242"/>
      <c r="J291" s="243">
        <f>ROUND(I291*H291,2)</f>
        <v>0</v>
      </c>
      <c r="K291" s="244"/>
      <c r="L291" s="45"/>
      <c r="M291" s="245" t="s">
        <v>1</v>
      </c>
      <c r="N291" s="246" t="s">
        <v>47</v>
      </c>
      <c r="O291" s="92"/>
      <c r="P291" s="247">
        <f>O291*H291</f>
        <v>0</v>
      </c>
      <c r="Q291" s="247">
        <v>1.0000000000000001E-05</v>
      </c>
      <c r="R291" s="247">
        <f>Q291*H291</f>
        <v>0.00028000000000000003</v>
      </c>
      <c r="S291" s="247">
        <v>0</v>
      </c>
      <c r="T291" s="24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9" t="s">
        <v>152</v>
      </c>
      <c r="AT291" s="249" t="s">
        <v>136</v>
      </c>
      <c r="AU291" s="249" t="s">
        <v>91</v>
      </c>
      <c r="AY291" s="18" t="s">
        <v>133</v>
      </c>
      <c r="BE291" s="250">
        <f>IF(N291="základní",J291,0)</f>
        <v>0</v>
      </c>
      <c r="BF291" s="250">
        <f>IF(N291="snížená",J291,0)</f>
        <v>0</v>
      </c>
      <c r="BG291" s="250">
        <f>IF(N291="zákl. přenesená",J291,0)</f>
        <v>0</v>
      </c>
      <c r="BH291" s="250">
        <f>IF(N291="sníž. přenesená",J291,0)</f>
        <v>0</v>
      </c>
      <c r="BI291" s="250">
        <f>IF(N291="nulová",J291,0)</f>
        <v>0</v>
      </c>
      <c r="BJ291" s="18" t="s">
        <v>21</v>
      </c>
      <c r="BK291" s="250">
        <f>ROUND(I291*H291,2)</f>
        <v>0</v>
      </c>
      <c r="BL291" s="18" t="s">
        <v>152</v>
      </c>
      <c r="BM291" s="249" t="s">
        <v>567</v>
      </c>
    </row>
    <row r="292" s="2" customFormat="1">
      <c r="A292" s="39"/>
      <c r="B292" s="40"/>
      <c r="C292" s="41"/>
      <c r="D292" s="251" t="s">
        <v>142</v>
      </c>
      <c r="E292" s="41"/>
      <c r="F292" s="252" t="s">
        <v>568</v>
      </c>
      <c r="G292" s="41"/>
      <c r="H292" s="41"/>
      <c r="I292" s="145"/>
      <c r="J292" s="41"/>
      <c r="K292" s="41"/>
      <c r="L292" s="45"/>
      <c r="M292" s="253"/>
      <c r="N292" s="254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142</v>
      </c>
      <c r="AU292" s="18" t="s">
        <v>91</v>
      </c>
    </row>
    <row r="293" s="2" customFormat="1" ht="21.75" customHeight="1">
      <c r="A293" s="39"/>
      <c r="B293" s="40"/>
      <c r="C293" s="237" t="s">
        <v>569</v>
      </c>
      <c r="D293" s="237" t="s">
        <v>136</v>
      </c>
      <c r="E293" s="238" t="s">
        <v>570</v>
      </c>
      <c r="F293" s="239" t="s">
        <v>571</v>
      </c>
      <c r="G293" s="240" t="s">
        <v>289</v>
      </c>
      <c r="H293" s="241">
        <v>3</v>
      </c>
      <c r="I293" s="242"/>
      <c r="J293" s="243">
        <f>ROUND(I293*H293,2)</f>
        <v>0</v>
      </c>
      <c r="K293" s="244"/>
      <c r="L293" s="45"/>
      <c r="M293" s="245" t="s">
        <v>1</v>
      </c>
      <c r="N293" s="246" t="s">
        <v>47</v>
      </c>
      <c r="O293" s="92"/>
      <c r="P293" s="247">
        <f>O293*H293</f>
        <v>0</v>
      </c>
      <c r="Q293" s="247">
        <v>0.20219000000000001</v>
      </c>
      <c r="R293" s="247">
        <f>Q293*H293</f>
        <v>0.60657000000000005</v>
      </c>
      <c r="S293" s="247">
        <v>0</v>
      </c>
      <c r="T293" s="24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9" t="s">
        <v>152</v>
      </c>
      <c r="AT293" s="249" t="s">
        <v>136</v>
      </c>
      <c r="AU293" s="249" t="s">
        <v>91</v>
      </c>
      <c r="AY293" s="18" t="s">
        <v>133</v>
      </c>
      <c r="BE293" s="250">
        <f>IF(N293="základní",J293,0)</f>
        <v>0</v>
      </c>
      <c r="BF293" s="250">
        <f>IF(N293="snížená",J293,0)</f>
        <v>0</v>
      </c>
      <c r="BG293" s="250">
        <f>IF(N293="zákl. přenesená",J293,0)</f>
        <v>0</v>
      </c>
      <c r="BH293" s="250">
        <f>IF(N293="sníž. přenesená",J293,0)</f>
        <v>0</v>
      </c>
      <c r="BI293" s="250">
        <f>IF(N293="nulová",J293,0)</f>
        <v>0</v>
      </c>
      <c r="BJ293" s="18" t="s">
        <v>21</v>
      </c>
      <c r="BK293" s="250">
        <f>ROUND(I293*H293,2)</f>
        <v>0</v>
      </c>
      <c r="BL293" s="18" t="s">
        <v>152</v>
      </c>
      <c r="BM293" s="249" t="s">
        <v>572</v>
      </c>
    </row>
    <row r="294" s="2" customFormat="1">
      <c r="A294" s="39"/>
      <c r="B294" s="40"/>
      <c r="C294" s="41"/>
      <c r="D294" s="251" t="s">
        <v>142</v>
      </c>
      <c r="E294" s="41"/>
      <c r="F294" s="252" t="s">
        <v>573</v>
      </c>
      <c r="G294" s="41"/>
      <c r="H294" s="41"/>
      <c r="I294" s="145"/>
      <c r="J294" s="41"/>
      <c r="K294" s="41"/>
      <c r="L294" s="45"/>
      <c r="M294" s="253"/>
      <c r="N294" s="254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142</v>
      </c>
      <c r="AU294" s="18" t="s">
        <v>91</v>
      </c>
    </row>
    <row r="295" s="13" customFormat="1">
      <c r="A295" s="13"/>
      <c r="B295" s="261"/>
      <c r="C295" s="262"/>
      <c r="D295" s="251" t="s">
        <v>257</v>
      </c>
      <c r="E295" s="263" t="s">
        <v>1</v>
      </c>
      <c r="F295" s="264" t="s">
        <v>574</v>
      </c>
      <c r="G295" s="262"/>
      <c r="H295" s="265">
        <v>3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1" t="s">
        <v>257</v>
      </c>
      <c r="AU295" s="271" t="s">
        <v>91</v>
      </c>
      <c r="AV295" s="13" t="s">
        <v>91</v>
      </c>
      <c r="AW295" s="13" t="s">
        <v>38</v>
      </c>
      <c r="AX295" s="13" t="s">
        <v>21</v>
      </c>
      <c r="AY295" s="271" t="s">
        <v>133</v>
      </c>
    </row>
    <row r="296" s="2" customFormat="1" ht="21.75" customHeight="1">
      <c r="A296" s="39"/>
      <c r="B296" s="40"/>
      <c r="C296" s="237" t="s">
        <v>575</v>
      </c>
      <c r="D296" s="237" t="s">
        <v>136</v>
      </c>
      <c r="E296" s="238" t="s">
        <v>576</v>
      </c>
      <c r="F296" s="239" t="s">
        <v>577</v>
      </c>
      <c r="G296" s="240" t="s">
        <v>289</v>
      </c>
      <c r="H296" s="241">
        <v>64</v>
      </c>
      <c r="I296" s="242"/>
      <c r="J296" s="243">
        <f>ROUND(I296*H296,2)</f>
        <v>0</v>
      </c>
      <c r="K296" s="244"/>
      <c r="L296" s="45"/>
      <c r="M296" s="245" t="s">
        <v>1</v>
      </c>
      <c r="N296" s="246" t="s">
        <v>47</v>
      </c>
      <c r="O296" s="92"/>
      <c r="P296" s="247">
        <f>O296*H296</f>
        <v>0</v>
      </c>
      <c r="Q296" s="247">
        <v>0.15540000000000001</v>
      </c>
      <c r="R296" s="247">
        <f>Q296*H296</f>
        <v>9.9456000000000007</v>
      </c>
      <c r="S296" s="247">
        <v>0</v>
      </c>
      <c r="T296" s="24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9" t="s">
        <v>152</v>
      </c>
      <c r="AT296" s="249" t="s">
        <v>136</v>
      </c>
      <c r="AU296" s="249" t="s">
        <v>91</v>
      </c>
      <c r="AY296" s="18" t="s">
        <v>133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8" t="s">
        <v>21</v>
      </c>
      <c r="BK296" s="250">
        <f>ROUND(I296*H296,2)</f>
        <v>0</v>
      </c>
      <c r="BL296" s="18" t="s">
        <v>152</v>
      </c>
      <c r="BM296" s="249" t="s">
        <v>578</v>
      </c>
    </row>
    <row r="297" s="2" customFormat="1">
      <c r="A297" s="39"/>
      <c r="B297" s="40"/>
      <c r="C297" s="41"/>
      <c r="D297" s="251" t="s">
        <v>142</v>
      </c>
      <c r="E297" s="41"/>
      <c r="F297" s="252" t="s">
        <v>573</v>
      </c>
      <c r="G297" s="41"/>
      <c r="H297" s="41"/>
      <c r="I297" s="145"/>
      <c r="J297" s="41"/>
      <c r="K297" s="41"/>
      <c r="L297" s="45"/>
      <c r="M297" s="253"/>
      <c r="N297" s="254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142</v>
      </c>
      <c r="AU297" s="18" t="s">
        <v>91</v>
      </c>
    </row>
    <row r="298" s="13" customFormat="1">
      <c r="A298" s="13"/>
      <c r="B298" s="261"/>
      <c r="C298" s="262"/>
      <c r="D298" s="251" t="s">
        <v>257</v>
      </c>
      <c r="E298" s="263" t="s">
        <v>1</v>
      </c>
      <c r="F298" s="264" t="s">
        <v>579</v>
      </c>
      <c r="G298" s="262"/>
      <c r="H298" s="265">
        <v>64</v>
      </c>
      <c r="I298" s="266"/>
      <c r="J298" s="262"/>
      <c r="K298" s="262"/>
      <c r="L298" s="267"/>
      <c r="M298" s="268"/>
      <c r="N298" s="269"/>
      <c r="O298" s="269"/>
      <c r="P298" s="269"/>
      <c r="Q298" s="269"/>
      <c r="R298" s="269"/>
      <c r="S298" s="269"/>
      <c r="T298" s="27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1" t="s">
        <v>257</v>
      </c>
      <c r="AU298" s="271" t="s">
        <v>91</v>
      </c>
      <c r="AV298" s="13" t="s">
        <v>91</v>
      </c>
      <c r="AW298" s="13" t="s">
        <v>38</v>
      </c>
      <c r="AX298" s="13" t="s">
        <v>21</v>
      </c>
      <c r="AY298" s="271" t="s">
        <v>133</v>
      </c>
    </row>
    <row r="299" s="2" customFormat="1" ht="16.5" customHeight="1">
      <c r="A299" s="39"/>
      <c r="B299" s="40"/>
      <c r="C299" s="283" t="s">
        <v>580</v>
      </c>
      <c r="D299" s="283" t="s">
        <v>341</v>
      </c>
      <c r="E299" s="284" t="s">
        <v>581</v>
      </c>
      <c r="F299" s="285" t="s">
        <v>582</v>
      </c>
      <c r="G299" s="286" t="s">
        <v>289</v>
      </c>
      <c r="H299" s="287">
        <v>10</v>
      </c>
      <c r="I299" s="288"/>
      <c r="J299" s="289">
        <f>ROUND(I299*H299,2)</f>
        <v>0</v>
      </c>
      <c r="K299" s="290"/>
      <c r="L299" s="291"/>
      <c r="M299" s="292" t="s">
        <v>1</v>
      </c>
      <c r="N299" s="293" t="s">
        <v>47</v>
      </c>
      <c r="O299" s="92"/>
      <c r="P299" s="247">
        <f>O299*H299</f>
        <v>0</v>
      </c>
      <c r="Q299" s="247">
        <v>0.080000000000000002</v>
      </c>
      <c r="R299" s="247">
        <f>Q299*H299</f>
        <v>0.80000000000000004</v>
      </c>
      <c r="S299" s="247">
        <v>0</v>
      </c>
      <c r="T299" s="24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9" t="s">
        <v>170</v>
      </c>
      <c r="AT299" s="249" t="s">
        <v>341</v>
      </c>
      <c r="AU299" s="249" t="s">
        <v>91</v>
      </c>
      <c r="AY299" s="18" t="s">
        <v>133</v>
      </c>
      <c r="BE299" s="250">
        <f>IF(N299="základní",J299,0)</f>
        <v>0</v>
      </c>
      <c r="BF299" s="250">
        <f>IF(N299="snížená",J299,0)</f>
        <v>0</v>
      </c>
      <c r="BG299" s="250">
        <f>IF(N299="zákl. přenesená",J299,0)</f>
        <v>0</v>
      </c>
      <c r="BH299" s="250">
        <f>IF(N299="sníž. přenesená",J299,0)</f>
        <v>0</v>
      </c>
      <c r="BI299" s="250">
        <f>IF(N299="nulová",J299,0)</f>
        <v>0</v>
      </c>
      <c r="BJ299" s="18" t="s">
        <v>21</v>
      </c>
      <c r="BK299" s="250">
        <f>ROUND(I299*H299,2)</f>
        <v>0</v>
      </c>
      <c r="BL299" s="18" t="s">
        <v>152</v>
      </c>
      <c r="BM299" s="249" t="s">
        <v>583</v>
      </c>
    </row>
    <row r="300" s="2" customFormat="1">
      <c r="A300" s="39"/>
      <c r="B300" s="40"/>
      <c r="C300" s="41"/>
      <c r="D300" s="251" t="s">
        <v>142</v>
      </c>
      <c r="E300" s="41"/>
      <c r="F300" s="252" t="s">
        <v>584</v>
      </c>
      <c r="G300" s="41"/>
      <c r="H300" s="41"/>
      <c r="I300" s="145"/>
      <c r="J300" s="41"/>
      <c r="K300" s="41"/>
      <c r="L300" s="45"/>
      <c r="M300" s="253"/>
      <c r="N300" s="254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142</v>
      </c>
      <c r="AU300" s="18" t="s">
        <v>91</v>
      </c>
    </row>
    <row r="301" s="2" customFormat="1" ht="21.75" customHeight="1">
      <c r="A301" s="39"/>
      <c r="B301" s="40"/>
      <c r="C301" s="237" t="s">
        <v>585</v>
      </c>
      <c r="D301" s="237" t="s">
        <v>136</v>
      </c>
      <c r="E301" s="238" t="s">
        <v>586</v>
      </c>
      <c r="F301" s="239" t="s">
        <v>587</v>
      </c>
      <c r="G301" s="240" t="s">
        <v>289</v>
      </c>
      <c r="H301" s="241">
        <v>39</v>
      </c>
      <c r="I301" s="242"/>
      <c r="J301" s="243">
        <f>ROUND(I301*H301,2)</f>
        <v>0</v>
      </c>
      <c r="K301" s="244"/>
      <c r="L301" s="45"/>
      <c r="M301" s="245" t="s">
        <v>1</v>
      </c>
      <c r="N301" s="246" t="s">
        <v>47</v>
      </c>
      <c r="O301" s="92"/>
      <c r="P301" s="247">
        <f>O301*H301</f>
        <v>0</v>
      </c>
      <c r="Q301" s="247">
        <v>0.16849</v>
      </c>
      <c r="R301" s="247">
        <f>Q301*H301</f>
        <v>6.57111</v>
      </c>
      <c r="S301" s="247">
        <v>0</v>
      </c>
      <c r="T301" s="24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9" t="s">
        <v>152</v>
      </c>
      <c r="AT301" s="249" t="s">
        <v>136</v>
      </c>
      <c r="AU301" s="249" t="s">
        <v>91</v>
      </c>
      <c r="AY301" s="18" t="s">
        <v>133</v>
      </c>
      <c r="BE301" s="250">
        <f>IF(N301="základní",J301,0)</f>
        <v>0</v>
      </c>
      <c r="BF301" s="250">
        <f>IF(N301="snížená",J301,0)</f>
        <v>0</v>
      </c>
      <c r="BG301" s="250">
        <f>IF(N301="zákl. přenesená",J301,0)</f>
        <v>0</v>
      </c>
      <c r="BH301" s="250">
        <f>IF(N301="sníž. přenesená",J301,0)</f>
        <v>0</v>
      </c>
      <c r="BI301" s="250">
        <f>IF(N301="nulová",J301,0)</f>
        <v>0</v>
      </c>
      <c r="BJ301" s="18" t="s">
        <v>21</v>
      </c>
      <c r="BK301" s="250">
        <f>ROUND(I301*H301,2)</f>
        <v>0</v>
      </c>
      <c r="BL301" s="18" t="s">
        <v>152</v>
      </c>
      <c r="BM301" s="249" t="s">
        <v>588</v>
      </c>
    </row>
    <row r="302" s="2" customFormat="1">
      <c r="A302" s="39"/>
      <c r="B302" s="40"/>
      <c r="C302" s="41"/>
      <c r="D302" s="251" t="s">
        <v>142</v>
      </c>
      <c r="E302" s="41"/>
      <c r="F302" s="252" t="s">
        <v>573</v>
      </c>
      <c r="G302" s="41"/>
      <c r="H302" s="41"/>
      <c r="I302" s="145"/>
      <c r="J302" s="41"/>
      <c r="K302" s="41"/>
      <c r="L302" s="45"/>
      <c r="M302" s="253"/>
      <c r="N302" s="254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142</v>
      </c>
      <c r="AU302" s="18" t="s">
        <v>91</v>
      </c>
    </row>
    <row r="303" s="13" customFormat="1">
      <c r="A303" s="13"/>
      <c r="B303" s="261"/>
      <c r="C303" s="262"/>
      <c r="D303" s="251" t="s">
        <v>257</v>
      </c>
      <c r="E303" s="263" t="s">
        <v>1</v>
      </c>
      <c r="F303" s="264" t="s">
        <v>589</v>
      </c>
      <c r="G303" s="262"/>
      <c r="H303" s="265">
        <v>39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1" t="s">
        <v>257</v>
      </c>
      <c r="AU303" s="271" t="s">
        <v>91</v>
      </c>
      <c r="AV303" s="13" t="s">
        <v>91</v>
      </c>
      <c r="AW303" s="13" t="s">
        <v>38</v>
      </c>
      <c r="AX303" s="13" t="s">
        <v>21</v>
      </c>
      <c r="AY303" s="271" t="s">
        <v>133</v>
      </c>
    </row>
    <row r="304" s="2" customFormat="1" ht="21.75" customHeight="1">
      <c r="A304" s="39"/>
      <c r="B304" s="40"/>
      <c r="C304" s="237" t="s">
        <v>590</v>
      </c>
      <c r="D304" s="237" t="s">
        <v>136</v>
      </c>
      <c r="E304" s="238" t="s">
        <v>591</v>
      </c>
      <c r="F304" s="239" t="s">
        <v>592</v>
      </c>
      <c r="G304" s="240" t="s">
        <v>289</v>
      </c>
      <c r="H304" s="241">
        <v>217</v>
      </c>
      <c r="I304" s="242"/>
      <c r="J304" s="243">
        <f>ROUND(I304*H304,2)</f>
        <v>0</v>
      </c>
      <c r="K304" s="244"/>
      <c r="L304" s="45"/>
      <c r="M304" s="245" t="s">
        <v>1</v>
      </c>
      <c r="N304" s="246" t="s">
        <v>47</v>
      </c>
      <c r="O304" s="92"/>
      <c r="P304" s="247">
        <f>O304*H304</f>
        <v>0</v>
      </c>
      <c r="Q304" s="247">
        <v>0.14066999999999999</v>
      </c>
      <c r="R304" s="247">
        <f>Q304*H304</f>
        <v>30.525389999999998</v>
      </c>
      <c r="S304" s="247">
        <v>0</v>
      </c>
      <c r="T304" s="24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9" t="s">
        <v>152</v>
      </c>
      <c r="AT304" s="249" t="s">
        <v>136</v>
      </c>
      <c r="AU304" s="249" t="s">
        <v>91</v>
      </c>
      <c r="AY304" s="18" t="s">
        <v>133</v>
      </c>
      <c r="BE304" s="250">
        <f>IF(N304="základní",J304,0)</f>
        <v>0</v>
      </c>
      <c r="BF304" s="250">
        <f>IF(N304="snížená",J304,0)</f>
        <v>0</v>
      </c>
      <c r="BG304" s="250">
        <f>IF(N304="zákl. přenesená",J304,0)</f>
        <v>0</v>
      </c>
      <c r="BH304" s="250">
        <f>IF(N304="sníž. přenesená",J304,0)</f>
        <v>0</v>
      </c>
      <c r="BI304" s="250">
        <f>IF(N304="nulová",J304,0)</f>
        <v>0</v>
      </c>
      <c r="BJ304" s="18" t="s">
        <v>21</v>
      </c>
      <c r="BK304" s="250">
        <f>ROUND(I304*H304,2)</f>
        <v>0</v>
      </c>
      <c r="BL304" s="18" t="s">
        <v>152</v>
      </c>
      <c r="BM304" s="249" t="s">
        <v>593</v>
      </c>
    </row>
    <row r="305" s="2" customFormat="1">
      <c r="A305" s="39"/>
      <c r="B305" s="40"/>
      <c r="C305" s="41"/>
      <c r="D305" s="251" t="s">
        <v>142</v>
      </c>
      <c r="E305" s="41"/>
      <c r="F305" s="252" t="s">
        <v>573</v>
      </c>
      <c r="G305" s="41"/>
      <c r="H305" s="41"/>
      <c r="I305" s="145"/>
      <c r="J305" s="41"/>
      <c r="K305" s="41"/>
      <c r="L305" s="45"/>
      <c r="M305" s="253"/>
      <c r="N305" s="254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142</v>
      </c>
      <c r="AU305" s="18" t="s">
        <v>91</v>
      </c>
    </row>
    <row r="306" s="13" customFormat="1">
      <c r="A306" s="13"/>
      <c r="B306" s="261"/>
      <c r="C306" s="262"/>
      <c r="D306" s="251" t="s">
        <v>257</v>
      </c>
      <c r="E306" s="263" t="s">
        <v>1</v>
      </c>
      <c r="F306" s="264" t="s">
        <v>594</v>
      </c>
      <c r="G306" s="262"/>
      <c r="H306" s="265">
        <v>217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1" t="s">
        <v>257</v>
      </c>
      <c r="AU306" s="271" t="s">
        <v>91</v>
      </c>
      <c r="AV306" s="13" t="s">
        <v>91</v>
      </c>
      <c r="AW306" s="13" t="s">
        <v>38</v>
      </c>
      <c r="AX306" s="13" t="s">
        <v>21</v>
      </c>
      <c r="AY306" s="271" t="s">
        <v>133</v>
      </c>
    </row>
    <row r="307" s="2" customFormat="1" ht="16.5" customHeight="1">
      <c r="A307" s="39"/>
      <c r="B307" s="40"/>
      <c r="C307" s="283" t="s">
        <v>595</v>
      </c>
      <c r="D307" s="283" t="s">
        <v>341</v>
      </c>
      <c r="E307" s="284" t="s">
        <v>596</v>
      </c>
      <c r="F307" s="285" t="s">
        <v>597</v>
      </c>
      <c r="G307" s="286" t="s">
        <v>289</v>
      </c>
      <c r="H307" s="287">
        <v>15</v>
      </c>
      <c r="I307" s="288"/>
      <c r="J307" s="289">
        <f>ROUND(I307*H307,2)</f>
        <v>0</v>
      </c>
      <c r="K307" s="290"/>
      <c r="L307" s="291"/>
      <c r="M307" s="292" t="s">
        <v>1</v>
      </c>
      <c r="N307" s="293" t="s">
        <v>47</v>
      </c>
      <c r="O307" s="92"/>
      <c r="P307" s="247">
        <f>O307*H307</f>
        <v>0</v>
      </c>
      <c r="Q307" s="247">
        <v>0.14999999999999999</v>
      </c>
      <c r="R307" s="247">
        <f>Q307*H307</f>
        <v>2.25</v>
      </c>
      <c r="S307" s="247">
        <v>0</v>
      </c>
      <c r="T307" s="24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9" t="s">
        <v>170</v>
      </c>
      <c r="AT307" s="249" t="s">
        <v>341</v>
      </c>
      <c r="AU307" s="249" t="s">
        <v>91</v>
      </c>
      <c r="AY307" s="18" t="s">
        <v>133</v>
      </c>
      <c r="BE307" s="250">
        <f>IF(N307="základní",J307,0)</f>
        <v>0</v>
      </c>
      <c r="BF307" s="250">
        <f>IF(N307="snížená",J307,0)</f>
        <v>0</v>
      </c>
      <c r="BG307" s="250">
        <f>IF(N307="zákl. přenesená",J307,0)</f>
        <v>0</v>
      </c>
      <c r="BH307" s="250">
        <f>IF(N307="sníž. přenesená",J307,0)</f>
        <v>0</v>
      </c>
      <c r="BI307" s="250">
        <f>IF(N307="nulová",J307,0)</f>
        <v>0</v>
      </c>
      <c r="BJ307" s="18" t="s">
        <v>21</v>
      </c>
      <c r="BK307" s="250">
        <f>ROUND(I307*H307,2)</f>
        <v>0</v>
      </c>
      <c r="BL307" s="18" t="s">
        <v>152</v>
      </c>
      <c r="BM307" s="249" t="s">
        <v>598</v>
      </c>
    </row>
    <row r="308" s="2" customFormat="1">
      <c r="A308" s="39"/>
      <c r="B308" s="40"/>
      <c r="C308" s="41"/>
      <c r="D308" s="251" t="s">
        <v>142</v>
      </c>
      <c r="E308" s="41"/>
      <c r="F308" s="252" t="s">
        <v>599</v>
      </c>
      <c r="G308" s="41"/>
      <c r="H308" s="41"/>
      <c r="I308" s="145"/>
      <c r="J308" s="41"/>
      <c r="K308" s="41"/>
      <c r="L308" s="45"/>
      <c r="M308" s="253"/>
      <c r="N308" s="254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142</v>
      </c>
      <c r="AU308" s="18" t="s">
        <v>91</v>
      </c>
    </row>
    <row r="309" s="2" customFormat="1" ht="21.75" customHeight="1">
      <c r="A309" s="39"/>
      <c r="B309" s="40"/>
      <c r="C309" s="237" t="s">
        <v>600</v>
      </c>
      <c r="D309" s="237" t="s">
        <v>136</v>
      </c>
      <c r="E309" s="238" t="s">
        <v>601</v>
      </c>
      <c r="F309" s="239" t="s">
        <v>602</v>
      </c>
      <c r="G309" s="240" t="s">
        <v>289</v>
      </c>
      <c r="H309" s="241">
        <v>875</v>
      </c>
      <c r="I309" s="242"/>
      <c r="J309" s="243">
        <f>ROUND(I309*H309,2)</f>
        <v>0</v>
      </c>
      <c r="K309" s="244"/>
      <c r="L309" s="45"/>
      <c r="M309" s="245" t="s">
        <v>1</v>
      </c>
      <c r="N309" s="246" t="s">
        <v>47</v>
      </c>
      <c r="O309" s="92"/>
      <c r="P309" s="247">
        <f>O309*H309</f>
        <v>0</v>
      </c>
      <c r="Q309" s="247">
        <v>1.0000000000000001E-05</v>
      </c>
      <c r="R309" s="247">
        <f>Q309*H309</f>
        <v>0.0087500000000000008</v>
      </c>
      <c r="S309" s="247">
        <v>0</v>
      </c>
      <c r="T309" s="24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9" t="s">
        <v>152</v>
      </c>
      <c r="AT309" s="249" t="s">
        <v>136</v>
      </c>
      <c r="AU309" s="249" t="s">
        <v>91</v>
      </c>
      <c r="AY309" s="18" t="s">
        <v>133</v>
      </c>
      <c r="BE309" s="250">
        <f>IF(N309="základní",J309,0)</f>
        <v>0</v>
      </c>
      <c r="BF309" s="250">
        <f>IF(N309="snížená",J309,0)</f>
        <v>0</v>
      </c>
      <c r="BG309" s="250">
        <f>IF(N309="zákl. přenesená",J309,0)</f>
        <v>0</v>
      </c>
      <c r="BH309" s="250">
        <f>IF(N309="sníž. přenesená",J309,0)</f>
        <v>0</v>
      </c>
      <c r="BI309" s="250">
        <f>IF(N309="nulová",J309,0)</f>
        <v>0</v>
      </c>
      <c r="BJ309" s="18" t="s">
        <v>21</v>
      </c>
      <c r="BK309" s="250">
        <f>ROUND(I309*H309,2)</f>
        <v>0</v>
      </c>
      <c r="BL309" s="18" t="s">
        <v>152</v>
      </c>
      <c r="BM309" s="249" t="s">
        <v>603</v>
      </c>
    </row>
    <row r="310" s="2" customFormat="1">
      <c r="A310" s="39"/>
      <c r="B310" s="40"/>
      <c r="C310" s="41"/>
      <c r="D310" s="251" t="s">
        <v>142</v>
      </c>
      <c r="E310" s="41"/>
      <c r="F310" s="252" t="s">
        <v>604</v>
      </c>
      <c r="G310" s="41"/>
      <c r="H310" s="41"/>
      <c r="I310" s="145"/>
      <c r="J310" s="41"/>
      <c r="K310" s="41"/>
      <c r="L310" s="45"/>
      <c r="M310" s="253"/>
      <c r="N310" s="254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142</v>
      </c>
      <c r="AU310" s="18" t="s">
        <v>91</v>
      </c>
    </row>
    <row r="311" s="13" customFormat="1">
      <c r="A311" s="13"/>
      <c r="B311" s="261"/>
      <c r="C311" s="262"/>
      <c r="D311" s="251" t="s">
        <v>257</v>
      </c>
      <c r="E311" s="263" t="s">
        <v>1</v>
      </c>
      <c r="F311" s="264" t="s">
        <v>605</v>
      </c>
      <c r="G311" s="262"/>
      <c r="H311" s="265">
        <v>350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1" t="s">
        <v>257</v>
      </c>
      <c r="AU311" s="271" t="s">
        <v>91</v>
      </c>
      <c r="AV311" s="13" t="s">
        <v>91</v>
      </c>
      <c r="AW311" s="13" t="s">
        <v>38</v>
      </c>
      <c r="AX311" s="13" t="s">
        <v>82</v>
      </c>
      <c r="AY311" s="271" t="s">
        <v>133</v>
      </c>
    </row>
    <row r="312" s="13" customFormat="1">
      <c r="A312" s="13"/>
      <c r="B312" s="261"/>
      <c r="C312" s="262"/>
      <c r="D312" s="251" t="s">
        <v>257</v>
      </c>
      <c r="E312" s="263" t="s">
        <v>1</v>
      </c>
      <c r="F312" s="264" t="s">
        <v>606</v>
      </c>
      <c r="G312" s="262"/>
      <c r="H312" s="265">
        <v>350</v>
      </c>
      <c r="I312" s="266"/>
      <c r="J312" s="262"/>
      <c r="K312" s="262"/>
      <c r="L312" s="267"/>
      <c r="M312" s="268"/>
      <c r="N312" s="269"/>
      <c r="O312" s="269"/>
      <c r="P312" s="269"/>
      <c r="Q312" s="269"/>
      <c r="R312" s="269"/>
      <c r="S312" s="269"/>
      <c r="T312" s="27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1" t="s">
        <v>257</v>
      </c>
      <c r="AU312" s="271" t="s">
        <v>91</v>
      </c>
      <c r="AV312" s="13" t="s">
        <v>91</v>
      </c>
      <c r="AW312" s="13" t="s">
        <v>38</v>
      </c>
      <c r="AX312" s="13" t="s">
        <v>82</v>
      </c>
      <c r="AY312" s="271" t="s">
        <v>133</v>
      </c>
    </row>
    <row r="313" s="13" customFormat="1">
      <c r="A313" s="13"/>
      <c r="B313" s="261"/>
      <c r="C313" s="262"/>
      <c r="D313" s="251" t="s">
        <v>257</v>
      </c>
      <c r="E313" s="263" t="s">
        <v>1</v>
      </c>
      <c r="F313" s="264" t="s">
        <v>607</v>
      </c>
      <c r="G313" s="262"/>
      <c r="H313" s="265">
        <v>175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1" t="s">
        <v>257</v>
      </c>
      <c r="AU313" s="271" t="s">
        <v>91</v>
      </c>
      <c r="AV313" s="13" t="s">
        <v>91</v>
      </c>
      <c r="AW313" s="13" t="s">
        <v>38</v>
      </c>
      <c r="AX313" s="13" t="s">
        <v>82</v>
      </c>
      <c r="AY313" s="271" t="s">
        <v>133</v>
      </c>
    </row>
    <row r="314" s="14" customFormat="1">
      <c r="A314" s="14"/>
      <c r="B314" s="272"/>
      <c r="C314" s="273"/>
      <c r="D314" s="251" t="s">
        <v>257</v>
      </c>
      <c r="E314" s="274" t="s">
        <v>1</v>
      </c>
      <c r="F314" s="275" t="s">
        <v>260</v>
      </c>
      <c r="G314" s="273"/>
      <c r="H314" s="276">
        <v>875</v>
      </c>
      <c r="I314" s="277"/>
      <c r="J314" s="273"/>
      <c r="K314" s="273"/>
      <c r="L314" s="278"/>
      <c r="M314" s="279"/>
      <c r="N314" s="280"/>
      <c r="O314" s="280"/>
      <c r="P314" s="280"/>
      <c r="Q314" s="280"/>
      <c r="R314" s="280"/>
      <c r="S314" s="280"/>
      <c r="T314" s="28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2" t="s">
        <v>257</v>
      </c>
      <c r="AU314" s="282" t="s">
        <v>91</v>
      </c>
      <c r="AV314" s="14" t="s">
        <v>152</v>
      </c>
      <c r="AW314" s="14" t="s">
        <v>38</v>
      </c>
      <c r="AX314" s="14" t="s">
        <v>21</v>
      </c>
      <c r="AY314" s="282" t="s">
        <v>133</v>
      </c>
    </row>
    <row r="315" s="2" customFormat="1" ht="21.75" customHeight="1">
      <c r="A315" s="39"/>
      <c r="B315" s="40"/>
      <c r="C315" s="237" t="s">
        <v>608</v>
      </c>
      <c r="D315" s="237" t="s">
        <v>136</v>
      </c>
      <c r="E315" s="238" t="s">
        <v>609</v>
      </c>
      <c r="F315" s="239" t="s">
        <v>610</v>
      </c>
      <c r="G315" s="240" t="s">
        <v>289</v>
      </c>
      <c r="H315" s="241">
        <v>525</v>
      </c>
      <c r="I315" s="242"/>
      <c r="J315" s="243">
        <f>ROUND(I315*H315,2)</f>
        <v>0</v>
      </c>
      <c r="K315" s="244"/>
      <c r="L315" s="45"/>
      <c r="M315" s="245" t="s">
        <v>1</v>
      </c>
      <c r="N315" s="246" t="s">
        <v>47</v>
      </c>
      <c r="O315" s="92"/>
      <c r="P315" s="247">
        <f>O315*H315</f>
        <v>0</v>
      </c>
      <c r="Q315" s="247">
        <v>0.00034000000000000002</v>
      </c>
      <c r="R315" s="247">
        <f>Q315*H315</f>
        <v>0.17850000000000002</v>
      </c>
      <c r="S315" s="247">
        <v>0</v>
      </c>
      <c r="T315" s="248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9" t="s">
        <v>152</v>
      </c>
      <c r="AT315" s="249" t="s">
        <v>136</v>
      </c>
      <c r="AU315" s="249" t="s">
        <v>91</v>
      </c>
      <c r="AY315" s="18" t="s">
        <v>133</v>
      </c>
      <c r="BE315" s="250">
        <f>IF(N315="základní",J315,0)</f>
        <v>0</v>
      </c>
      <c r="BF315" s="250">
        <f>IF(N315="snížená",J315,0)</f>
        <v>0</v>
      </c>
      <c r="BG315" s="250">
        <f>IF(N315="zákl. přenesená",J315,0)</f>
        <v>0</v>
      </c>
      <c r="BH315" s="250">
        <f>IF(N315="sníž. přenesená",J315,0)</f>
        <v>0</v>
      </c>
      <c r="BI315" s="250">
        <f>IF(N315="nulová",J315,0)</f>
        <v>0</v>
      </c>
      <c r="BJ315" s="18" t="s">
        <v>21</v>
      </c>
      <c r="BK315" s="250">
        <f>ROUND(I315*H315,2)</f>
        <v>0</v>
      </c>
      <c r="BL315" s="18" t="s">
        <v>152</v>
      </c>
      <c r="BM315" s="249" t="s">
        <v>611</v>
      </c>
    </row>
    <row r="316" s="13" customFormat="1">
      <c r="A316" s="13"/>
      <c r="B316" s="261"/>
      <c r="C316" s="262"/>
      <c r="D316" s="251" t="s">
        <v>257</v>
      </c>
      <c r="E316" s="263" t="s">
        <v>1</v>
      </c>
      <c r="F316" s="264" t="s">
        <v>612</v>
      </c>
      <c r="G316" s="262"/>
      <c r="H316" s="265">
        <v>350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71" t="s">
        <v>257</v>
      </c>
      <c r="AU316" s="271" t="s">
        <v>91</v>
      </c>
      <c r="AV316" s="13" t="s">
        <v>91</v>
      </c>
      <c r="AW316" s="13" t="s">
        <v>38</v>
      </c>
      <c r="AX316" s="13" t="s">
        <v>82</v>
      </c>
      <c r="AY316" s="271" t="s">
        <v>133</v>
      </c>
    </row>
    <row r="317" s="13" customFormat="1">
      <c r="A317" s="13"/>
      <c r="B317" s="261"/>
      <c r="C317" s="262"/>
      <c r="D317" s="251" t="s">
        <v>257</v>
      </c>
      <c r="E317" s="263" t="s">
        <v>1</v>
      </c>
      <c r="F317" s="264" t="s">
        <v>613</v>
      </c>
      <c r="G317" s="262"/>
      <c r="H317" s="265">
        <v>175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1" t="s">
        <v>257</v>
      </c>
      <c r="AU317" s="271" t="s">
        <v>91</v>
      </c>
      <c r="AV317" s="13" t="s">
        <v>91</v>
      </c>
      <c r="AW317" s="13" t="s">
        <v>38</v>
      </c>
      <c r="AX317" s="13" t="s">
        <v>82</v>
      </c>
      <c r="AY317" s="271" t="s">
        <v>133</v>
      </c>
    </row>
    <row r="318" s="14" customFormat="1">
      <c r="A318" s="14"/>
      <c r="B318" s="272"/>
      <c r="C318" s="273"/>
      <c r="D318" s="251" t="s">
        <v>257</v>
      </c>
      <c r="E318" s="274" t="s">
        <v>1</v>
      </c>
      <c r="F318" s="275" t="s">
        <v>260</v>
      </c>
      <c r="G318" s="273"/>
      <c r="H318" s="276">
        <v>525</v>
      </c>
      <c r="I318" s="277"/>
      <c r="J318" s="273"/>
      <c r="K318" s="273"/>
      <c r="L318" s="278"/>
      <c r="M318" s="279"/>
      <c r="N318" s="280"/>
      <c r="O318" s="280"/>
      <c r="P318" s="280"/>
      <c r="Q318" s="280"/>
      <c r="R318" s="280"/>
      <c r="S318" s="280"/>
      <c r="T318" s="28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82" t="s">
        <v>257</v>
      </c>
      <c r="AU318" s="282" t="s">
        <v>91</v>
      </c>
      <c r="AV318" s="14" t="s">
        <v>152</v>
      </c>
      <c r="AW318" s="14" t="s">
        <v>38</v>
      </c>
      <c r="AX318" s="14" t="s">
        <v>21</v>
      </c>
      <c r="AY318" s="282" t="s">
        <v>133</v>
      </c>
    </row>
    <row r="319" s="2" customFormat="1" ht="21.75" customHeight="1">
      <c r="A319" s="39"/>
      <c r="B319" s="40"/>
      <c r="C319" s="237" t="s">
        <v>614</v>
      </c>
      <c r="D319" s="237" t="s">
        <v>136</v>
      </c>
      <c r="E319" s="238" t="s">
        <v>615</v>
      </c>
      <c r="F319" s="239" t="s">
        <v>616</v>
      </c>
      <c r="G319" s="240" t="s">
        <v>289</v>
      </c>
      <c r="H319" s="241">
        <v>350</v>
      </c>
      <c r="I319" s="242"/>
      <c r="J319" s="243">
        <f>ROUND(I319*H319,2)</f>
        <v>0</v>
      </c>
      <c r="K319" s="244"/>
      <c r="L319" s="45"/>
      <c r="M319" s="245" t="s">
        <v>1</v>
      </c>
      <c r="N319" s="246" t="s">
        <v>47</v>
      </c>
      <c r="O319" s="92"/>
      <c r="P319" s="247">
        <f>O319*H319</f>
        <v>0</v>
      </c>
      <c r="Q319" s="247">
        <v>0</v>
      </c>
      <c r="R319" s="247">
        <f>Q319*H319</f>
        <v>0</v>
      </c>
      <c r="S319" s="247">
        <v>0</v>
      </c>
      <c r="T319" s="248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9" t="s">
        <v>152</v>
      </c>
      <c r="AT319" s="249" t="s">
        <v>136</v>
      </c>
      <c r="AU319" s="249" t="s">
        <v>91</v>
      </c>
      <c r="AY319" s="18" t="s">
        <v>133</v>
      </c>
      <c r="BE319" s="250">
        <f>IF(N319="základní",J319,0)</f>
        <v>0</v>
      </c>
      <c r="BF319" s="250">
        <f>IF(N319="snížená",J319,0)</f>
        <v>0</v>
      </c>
      <c r="BG319" s="250">
        <f>IF(N319="zákl. přenesená",J319,0)</f>
        <v>0</v>
      </c>
      <c r="BH319" s="250">
        <f>IF(N319="sníž. přenesená",J319,0)</f>
        <v>0</v>
      </c>
      <c r="BI319" s="250">
        <f>IF(N319="nulová",J319,0)</f>
        <v>0</v>
      </c>
      <c r="BJ319" s="18" t="s">
        <v>21</v>
      </c>
      <c r="BK319" s="250">
        <f>ROUND(I319*H319,2)</f>
        <v>0</v>
      </c>
      <c r="BL319" s="18" t="s">
        <v>152</v>
      </c>
      <c r="BM319" s="249" t="s">
        <v>617</v>
      </c>
    </row>
    <row r="320" s="2" customFormat="1">
      <c r="A320" s="39"/>
      <c r="B320" s="40"/>
      <c r="C320" s="41"/>
      <c r="D320" s="251" t="s">
        <v>142</v>
      </c>
      <c r="E320" s="41"/>
      <c r="F320" s="252" t="s">
        <v>618</v>
      </c>
      <c r="G320" s="41"/>
      <c r="H320" s="41"/>
      <c r="I320" s="145"/>
      <c r="J320" s="41"/>
      <c r="K320" s="41"/>
      <c r="L320" s="45"/>
      <c r="M320" s="253"/>
      <c r="N320" s="254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142</v>
      </c>
      <c r="AU320" s="18" t="s">
        <v>91</v>
      </c>
    </row>
    <row r="321" s="2" customFormat="1" ht="21.75" customHeight="1">
      <c r="A321" s="39"/>
      <c r="B321" s="40"/>
      <c r="C321" s="237" t="s">
        <v>619</v>
      </c>
      <c r="D321" s="237" t="s">
        <v>136</v>
      </c>
      <c r="E321" s="238" t="s">
        <v>620</v>
      </c>
      <c r="F321" s="239" t="s">
        <v>621</v>
      </c>
      <c r="G321" s="240" t="s">
        <v>254</v>
      </c>
      <c r="H321" s="241">
        <v>1330</v>
      </c>
      <c r="I321" s="242"/>
      <c r="J321" s="243">
        <f>ROUND(I321*H321,2)</f>
        <v>0</v>
      </c>
      <c r="K321" s="244"/>
      <c r="L321" s="45"/>
      <c r="M321" s="245" t="s">
        <v>1</v>
      </c>
      <c r="N321" s="246" t="s">
        <v>47</v>
      </c>
      <c r="O321" s="92"/>
      <c r="P321" s="247">
        <f>O321*H321</f>
        <v>0</v>
      </c>
      <c r="Q321" s="247">
        <v>0</v>
      </c>
      <c r="R321" s="247">
        <f>Q321*H321</f>
        <v>0</v>
      </c>
      <c r="S321" s="247">
        <v>0.02</v>
      </c>
      <c r="T321" s="248">
        <f>S321*H321</f>
        <v>26.600000000000001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9" t="s">
        <v>152</v>
      </c>
      <c r="AT321" s="249" t="s">
        <v>136</v>
      </c>
      <c r="AU321" s="249" t="s">
        <v>91</v>
      </c>
      <c r="AY321" s="18" t="s">
        <v>133</v>
      </c>
      <c r="BE321" s="250">
        <f>IF(N321="základní",J321,0)</f>
        <v>0</v>
      </c>
      <c r="BF321" s="250">
        <f>IF(N321="snížená",J321,0)</f>
        <v>0</v>
      </c>
      <c r="BG321" s="250">
        <f>IF(N321="zákl. přenesená",J321,0)</f>
        <v>0</v>
      </c>
      <c r="BH321" s="250">
        <f>IF(N321="sníž. přenesená",J321,0)</f>
        <v>0</v>
      </c>
      <c r="BI321" s="250">
        <f>IF(N321="nulová",J321,0)</f>
        <v>0</v>
      </c>
      <c r="BJ321" s="18" t="s">
        <v>21</v>
      </c>
      <c r="BK321" s="250">
        <f>ROUND(I321*H321,2)</f>
        <v>0</v>
      </c>
      <c r="BL321" s="18" t="s">
        <v>152</v>
      </c>
      <c r="BM321" s="249" t="s">
        <v>622</v>
      </c>
    </row>
    <row r="322" s="2" customFormat="1">
      <c r="A322" s="39"/>
      <c r="B322" s="40"/>
      <c r="C322" s="41"/>
      <c r="D322" s="251" t="s">
        <v>142</v>
      </c>
      <c r="E322" s="41"/>
      <c r="F322" s="252" t="s">
        <v>623</v>
      </c>
      <c r="G322" s="41"/>
      <c r="H322" s="41"/>
      <c r="I322" s="145"/>
      <c r="J322" s="41"/>
      <c r="K322" s="41"/>
      <c r="L322" s="45"/>
      <c r="M322" s="253"/>
      <c r="N322" s="25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142</v>
      </c>
      <c r="AU322" s="18" t="s">
        <v>91</v>
      </c>
    </row>
    <row r="323" s="2" customFormat="1" ht="21.75" customHeight="1">
      <c r="A323" s="39"/>
      <c r="B323" s="40"/>
      <c r="C323" s="237" t="s">
        <v>624</v>
      </c>
      <c r="D323" s="237" t="s">
        <v>136</v>
      </c>
      <c r="E323" s="238" t="s">
        <v>625</v>
      </c>
      <c r="F323" s="239" t="s">
        <v>626</v>
      </c>
      <c r="G323" s="240" t="s">
        <v>177</v>
      </c>
      <c r="H323" s="241">
        <v>4</v>
      </c>
      <c r="I323" s="242"/>
      <c r="J323" s="243">
        <f>ROUND(I323*H323,2)</f>
        <v>0</v>
      </c>
      <c r="K323" s="244"/>
      <c r="L323" s="45"/>
      <c r="M323" s="245" t="s">
        <v>1</v>
      </c>
      <c r="N323" s="246" t="s">
        <v>47</v>
      </c>
      <c r="O323" s="92"/>
      <c r="P323" s="247">
        <f>O323*H323</f>
        <v>0</v>
      </c>
      <c r="Q323" s="247">
        <v>0</v>
      </c>
      <c r="R323" s="247">
        <f>Q323*H323</f>
        <v>0</v>
      </c>
      <c r="S323" s="247">
        <v>0.082000000000000003</v>
      </c>
      <c r="T323" s="248">
        <f>S323*H323</f>
        <v>0.32800000000000001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9" t="s">
        <v>152</v>
      </c>
      <c r="AT323" s="249" t="s">
        <v>136</v>
      </c>
      <c r="AU323" s="249" t="s">
        <v>91</v>
      </c>
      <c r="AY323" s="18" t="s">
        <v>133</v>
      </c>
      <c r="BE323" s="250">
        <f>IF(N323="základní",J323,0)</f>
        <v>0</v>
      </c>
      <c r="BF323" s="250">
        <f>IF(N323="snížená",J323,0)</f>
        <v>0</v>
      </c>
      <c r="BG323" s="250">
        <f>IF(N323="zákl. přenesená",J323,0)</f>
        <v>0</v>
      </c>
      <c r="BH323" s="250">
        <f>IF(N323="sníž. přenesená",J323,0)</f>
        <v>0</v>
      </c>
      <c r="BI323" s="250">
        <f>IF(N323="nulová",J323,0)</f>
        <v>0</v>
      </c>
      <c r="BJ323" s="18" t="s">
        <v>21</v>
      </c>
      <c r="BK323" s="250">
        <f>ROUND(I323*H323,2)</f>
        <v>0</v>
      </c>
      <c r="BL323" s="18" t="s">
        <v>152</v>
      </c>
      <c r="BM323" s="249" t="s">
        <v>627</v>
      </c>
    </row>
    <row r="324" s="2" customFormat="1">
      <c r="A324" s="39"/>
      <c r="B324" s="40"/>
      <c r="C324" s="41"/>
      <c r="D324" s="251" t="s">
        <v>142</v>
      </c>
      <c r="E324" s="41"/>
      <c r="F324" s="252" t="s">
        <v>628</v>
      </c>
      <c r="G324" s="41"/>
      <c r="H324" s="41"/>
      <c r="I324" s="145"/>
      <c r="J324" s="41"/>
      <c r="K324" s="41"/>
      <c r="L324" s="45"/>
      <c r="M324" s="253"/>
      <c r="N324" s="25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142</v>
      </c>
      <c r="AU324" s="18" t="s">
        <v>91</v>
      </c>
    </row>
    <row r="325" s="2" customFormat="1" ht="21.75" customHeight="1">
      <c r="A325" s="39"/>
      <c r="B325" s="40"/>
      <c r="C325" s="237" t="s">
        <v>629</v>
      </c>
      <c r="D325" s="237" t="s">
        <v>136</v>
      </c>
      <c r="E325" s="238" t="s">
        <v>630</v>
      </c>
      <c r="F325" s="239" t="s">
        <v>631</v>
      </c>
      <c r="G325" s="240" t="s">
        <v>177</v>
      </c>
      <c r="H325" s="241">
        <v>4</v>
      </c>
      <c r="I325" s="242"/>
      <c r="J325" s="243">
        <f>ROUND(I325*H325,2)</f>
        <v>0</v>
      </c>
      <c r="K325" s="244"/>
      <c r="L325" s="45"/>
      <c r="M325" s="245" t="s">
        <v>1</v>
      </c>
      <c r="N325" s="246" t="s">
        <v>47</v>
      </c>
      <c r="O325" s="92"/>
      <c r="P325" s="247">
        <f>O325*H325</f>
        <v>0</v>
      </c>
      <c r="Q325" s="247">
        <v>0</v>
      </c>
      <c r="R325" s="247">
        <f>Q325*H325</f>
        <v>0</v>
      </c>
      <c r="S325" s="247">
        <v>0.0040000000000000001</v>
      </c>
      <c r="T325" s="248">
        <f>S325*H325</f>
        <v>0.016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9" t="s">
        <v>152</v>
      </c>
      <c r="AT325" s="249" t="s">
        <v>136</v>
      </c>
      <c r="AU325" s="249" t="s">
        <v>91</v>
      </c>
      <c r="AY325" s="18" t="s">
        <v>133</v>
      </c>
      <c r="BE325" s="250">
        <f>IF(N325="základní",J325,0)</f>
        <v>0</v>
      </c>
      <c r="BF325" s="250">
        <f>IF(N325="snížená",J325,0)</f>
        <v>0</v>
      </c>
      <c r="BG325" s="250">
        <f>IF(N325="zákl. přenesená",J325,0)</f>
        <v>0</v>
      </c>
      <c r="BH325" s="250">
        <f>IF(N325="sníž. přenesená",J325,0)</f>
        <v>0</v>
      </c>
      <c r="BI325" s="250">
        <f>IF(N325="nulová",J325,0)</f>
        <v>0</v>
      </c>
      <c r="BJ325" s="18" t="s">
        <v>21</v>
      </c>
      <c r="BK325" s="250">
        <f>ROUND(I325*H325,2)</f>
        <v>0</v>
      </c>
      <c r="BL325" s="18" t="s">
        <v>152</v>
      </c>
      <c r="BM325" s="249" t="s">
        <v>632</v>
      </c>
    </row>
    <row r="326" s="2" customFormat="1">
      <c r="A326" s="39"/>
      <c r="B326" s="40"/>
      <c r="C326" s="41"/>
      <c r="D326" s="251" t="s">
        <v>142</v>
      </c>
      <c r="E326" s="41"/>
      <c r="F326" s="252" t="s">
        <v>633</v>
      </c>
      <c r="G326" s="41"/>
      <c r="H326" s="41"/>
      <c r="I326" s="145"/>
      <c r="J326" s="41"/>
      <c r="K326" s="41"/>
      <c r="L326" s="45"/>
      <c r="M326" s="253"/>
      <c r="N326" s="254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142</v>
      </c>
      <c r="AU326" s="18" t="s">
        <v>91</v>
      </c>
    </row>
    <row r="327" s="2" customFormat="1" ht="16.5" customHeight="1">
      <c r="A327" s="39"/>
      <c r="B327" s="40"/>
      <c r="C327" s="237" t="s">
        <v>634</v>
      </c>
      <c r="D327" s="237" t="s">
        <v>136</v>
      </c>
      <c r="E327" s="238" t="s">
        <v>635</v>
      </c>
      <c r="F327" s="239" t="s">
        <v>636</v>
      </c>
      <c r="G327" s="240" t="s">
        <v>289</v>
      </c>
      <c r="H327" s="241">
        <v>323</v>
      </c>
      <c r="I327" s="242"/>
      <c r="J327" s="243">
        <f>ROUND(I327*H327,2)</f>
        <v>0</v>
      </c>
      <c r="K327" s="244"/>
      <c r="L327" s="45"/>
      <c r="M327" s="245" t="s">
        <v>1</v>
      </c>
      <c r="N327" s="246" t="s">
        <v>47</v>
      </c>
      <c r="O327" s="92"/>
      <c r="P327" s="247">
        <f>O327*H327</f>
        <v>0</v>
      </c>
      <c r="Q327" s="247">
        <v>0</v>
      </c>
      <c r="R327" s="247">
        <f>Q327*H327</f>
        <v>0</v>
      </c>
      <c r="S327" s="247">
        <v>0</v>
      </c>
      <c r="T327" s="248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9" t="s">
        <v>152</v>
      </c>
      <c r="AT327" s="249" t="s">
        <v>136</v>
      </c>
      <c r="AU327" s="249" t="s">
        <v>91</v>
      </c>
      <c r="AY327" s="18" t="s">
        <v>133</v>
      </c>
      <c r="BE327" s="250">
        <f>IF(N327="základní",J327,0)</f>
        <v>0</v>
      </c>
      <c r="BF327" s="250">
        <f>IF(N327="snížená",J327,0)</f>
        <v>0</v>
      </c>
      <c r="BG327" s="250">
        <f>IF(N327="zákl. přenesená",J327,0)</f>
        <v>0</v>
      </c>
      <c r="BH327" s="250">
        <f>IF(N327="sníž. přenesená",J327,0)</f>
        <v>0</v>
      </c>
      <c r="BI327" s="250">
        <f>IF(N327="nulová",J327,0)</f>
        <v>0</v>
      </c>
      <c r="BJ327" s="18" t="s">
        <v>21</v>
      </c>
      <c r="BK327" s="250">
        <f>ROUND(I327*H327,2)</f>
        <v>0</v>
      </c>
      <c r="BL327" s="18" t="s">
        <v>152</v>
      </c>
      <c r="BM327" s="249" t="s">
        <v>637</v>
      </c>
    </row>
    <row r="328" s="13" customFormat="1">
      <c r="A328" s="13"/>
      <c r="B328" s="261"/>
      <c r="C328" s="262"/>
      <c r="D328" s="251" t="s">
        <v>257</v>
      </c>
      <c r="E328" s="263" t="s">
        <v>1</v>
      </c>
      <c r="F328" s="264" t="s">
        <v>638</v>
      </c>
      <c r="G328" s="262"/>
      <c r="H328" s="265">
        <v>42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71" t="s">
        <v>257</v>
      </c>
      <c r="AU328" s="271" t="s">
        <v>91</v>
      </c>
      <c r="AV328" s="13" t="s">
        <v>91</v>
      </c>
      <c r="AW328" s="13" t="s">
        <v>38</v>
      </c>
      <c r="AX328" s="13" t="s">
        <v>82</v>
      </c>
      <c r="AY328" s="271" t="s">
        <v>133</v>
      </c>
    </row>
    <row r="329" s="13" customFormat="1">
      <c r="A329" s="13"/>
      <c r="B329" s="261"/>
      <c r="C329" s="262"/>
      <c r="D329" s="251" t="s">
        <v>257</v>
      </c>
      <c r="E329" s="263" t="s">
        <v>1</v>
      </c>
      <c r="F329" s="264" t="s">
        <v>639</v>
      </c>
      <c r="G329" s="262"/>
      <c r="H329" s="265">
        <v>281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1" t="s">
        <v>257</v>
      </c>
      <c r="AU329" s="271" t="s">
        <v>91</v>
      </c>
      <c r="AV329" s="13" t="s">
        <v>91</v>
      </c>
      <c r="AW329" s="13" t="s">
        <v>38</v>
      </c>
      <c r="AX329" s="13" t="s">
        <v>82</v>
      </c>
      <c r="AY329" s="271" t="s">
        <v>133</v>
      </c>
    </row>
    <row r="330" s="14" customFormat="1">
      <c r="A330" s="14"/>
      <c r="B330" s="272"/>
      <c r="C330" s="273"/>
      <c r="D330" s="251" t="s">
        <v>257</v>
      </c>
      <c r="E330" s="274" t="s">
        <v>1</v>
      </c>
      <c r="F330" s="275" t="s">
        <v>260</v>
      </c>
      <c r="G330" s="273"/>
      <c r="H330" s="276">
        <v>323</v>
      </c>
      <c r="I330" s="277"/>
      <c r="J330" s="273"/>
      <c r="K330" s="273"/>
      <c r="L330" s="278"/>
      <c r="M330" s="279"/>
      <c r="N330" s="280"/>
      <c r="O330" s="280"/>
      <c r="P330" s="280"/>
      <c r="Q330" s="280"/>
      <c r="R330" s="280"/>
      <c r="S330" s="280"/>
      <c r="T330" s="28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82" t="s">
        <v>257</v>
      </c>
      <c r="AU330" s="282" t="s">
        <v>91</v>
      </c>
      <c r="AV330" s="14" t="s">
        <v>152</v>
      </c>
      <c r="AW330" s="14" t="s">
        <v>38</v>
      </c>
      <c r="AX330" s="14" t="s">
        <v>21</v>
      </c>
      <c r="AY330" s="282" t="s">
        <v>133</v>
      </c>
    </row>
    <row r="331" s="12" customFormat="1" ht="22.8" customHeight="1">
      <c r="A331" s="12"/>
      <c r="B331" s="221"/>
      <c r="C331" s="222"/>
      <c r="D331" s="223" t="s">
        <v>81</v>
      </c>
      <c r="E331" s="235" t="s">
        <v>640</v>
      </c>
      <c r="F331" s="235" t="s">
        <v>641</v>
      </c>
      <c r="G331" s="222"/>
      <c r="H331" s="222"/>
      <c r="I331" s="225"/>
      <c r="J331" s="236">
        <f>BK331</f>
        <v>0</v>
      </c>
      <c r="K331" s="222"/>
      <c r="L331" s="227"/>
      <c r="M331" s="228"/>
      <c r="N331" s="229"/>
      <c r="O331" s="229"/>
      <c r="P331" s="230">
        <f>SUM(P332:P379)</f>
        <v>0</v>
      </c>
      <c r="Q331" s="229"/>
      <c r="R331" s="230">
        <f>SUM(R332:R379)</f>
        <v>0</v>
      </c>
      <c r="S331" s="229"/>
      <c r="T331" s="231">
        <f>SUM(T332:T379)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32" t="s">
        <v>21</v>
      </c>
      <c r="AT331" s="233" t="s">
        <v>81</v>
      </c>
      <c r="AU331" s="233" t="s">
        <v>21</v>
      </c>
      <c r="AY331" s="232" t="s">
        <v>133</v>
      </c>
      <c r="BK331" s="234">
        <f>SUM(BK332:BK379)</f>
        <v>0</v>
      </c>
    </row>
    <row r="332" s="2" customFormat="1" ht="16.5" customHeight="1">
      <c r="A332" s="39"/>
      <c r="B332" s="40"/>
      <c r="C332" s="237" t="s">
        <v>642</v>
      </c>
      <c r="D332" s="237" t="s">
        <v>136</v>
      </c>
      <c r="E332" s="238" t="s">
        <v>643</v>
      </c>
      <c r="F332" s="239" t="s">
        <v>644</v>
      </c>
      <c r="G332" s="240" t="s">
        <v>328</v>
      </c>
      <c r="H332" s="241">
        <v>54.734999999999999</v>
      </c>
      <c r="I332" s="242"/>
      <c r="J332" s="243">
        <f>ROUND(I332*H332,2)</f>
        <v>0</v>
      </c>
      <c r="K332" s="244"/>
      <c r="L332" s="45"/>
      <c r="M332" s="245" t="s">
        <v>1</v>
      </c>
      <c r="N332" s="246" t="s">
        <v>47</v>
      </c>
      <c r="O332" s="92"/>
      <c r="P332" s="247">
        <f>O332*H332</f>
        <v>0</v>
      </c>
      <c r="Q332" s="247">
        <v>0</v>
      </c>
      <c r="R332" s="247">
        <f>Q332*H332</f>
        <v>0</v>
      </c>
      <c r="S332" s="247">
        <v>0</v>
      </c>
      <c r="T332" s="24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9" t="s">
        <v>152</v>
      </c>
      <c r="AT332" s="249" t="s">
        <v>136</v>
      </c>
      <c r="AU332" s="249" t="s">
        <v>91</v>
      </c>
      <c r="AY332" s="18" t="s">
        <v>133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8" t="s">
        <v>21</v>
      </c>
      <c r="BK332" s="250">
        <f>ROUND(I332*H332,2)</f>
        <v>0</v>
      </c>
      <c r="BL332" s="18" t="s">
        <v>152</v>
      </c>
      <c r="BM332" s="249" t="s">
        <v>645</v>
      </c>
    </row>
    <row r="333" s="2" customFormat="1">
      <c r="A333" s="39"/>
      <c r="B333" s="40"/>
      <c r="C333" s="41"/>
      <c r="D333" s="251" t="s">
        <v>142</v>
      </c>
      <c r="E333" s="41"/>
      <c r="F333" s="252" t="s">
        <v>646</v>
      </c>
      <c r="G333" s="41"/>
      <c r="H333" s="41"/>
      <c r="I333" s="145"/>
      <c r="J333" s="41"/>
      <c r="K333" s="41"/>
      <c r="L333" s="45"/>
      <c r="M333" s="253"/>
      <c r="N333" s="25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142</v>
      </c>
      <c r="AU333" s="18" t="s">
        <v>91</v>
      </c>
    </row>
    <row r="334" s="13" customFormat="1">
      <c r="A334" s="13"/>
      <c r="B334" s="261"/>
      <c r="C334" s="262"/>
      <c r="D334" s="251" t="s">
        <v>257</v>
      </c>
      <c r="E334" s="263" t="s">
        <v>1</v>
      </c>
      <c r="F334" s="264" t="s">
        <v>647</v>
      </c>
      <c r="G334" s="262"/>
      <c r="H334" s="265">
        <v>3.2000000000000002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71" t="s">
        <v>257</v>
      </c>
      <c r="AU334" s="271" t="s">
        <v>91</v>
      </c>
      <c r="AV334" s="13" t="s">
        <v>91</v>
      </c>
      <c r="AW334" s="13" t="s">
        <v>38</v>
      </c>
      <c r="AX334" s="13" t="s">
        <v>82</v>
      </c>
      <c r="AY334" s="271" t="s">
        <v>133</v>
      </c>
    </row>
    <row r="335" s="13" customFormat="1">
      <c r="A335" s="13"/>
      <c r="B335" s="261"/>
      <c r="C335" s="262"/>
      <c r="D335" s="251" t="s">
        <v>257</v>
      </c>
      <c r="E335" s="263" t="s">
        <v>1</v>
      </c>
      <c r="F335" s="264" t="s">
        <v>648</v>
      </c>
      <c r="G335" s="262"/>
      <c r="H335" s="265">
        <v>0.78400000000000003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71" t="s">
        <v>257</v>
      </c>
      <c r="AU335" s="271" t="s">
        <v>91</v>
      </c>
      <c r="AV335" s="13" t="s">
        <v>91</v>
      </c>
      <c r="AW335" s="13" t="s">
        <v>38</v>
      </c>
      <c r="AX335" s="13" t="s">
        <v>82</v>
      </c>
      <c r="AY335" s="271" t="s">
        <v>133</v>
      </c>
    </row>
    <row r="336" s="13" customFormat="1">
      <c r="A336" s="13"/>
      <c r="B336" s="261"/>
      <c r="C336" s="262"/>
      <c r="D336" s="251" t="s">
        <v>257</v>
      </c>
      <c r="E336" s="263" t="s">
        <v>1</v>
      </c>
      <c r="F336" s="264" t="s">
        <v>649</v>
      </c>
      <c r="G336" s="262"/>
      <c r="H336" s="265">
        <v>10.829000000000001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71" t="s">
        <v>257</v>
      </c>
      <c r="AU336" s="271" t="s">
        <v>91</v>
      </c>
      <c r="AV336" s="13" t="s">
        <v>91</v>
      </c>
      <c r="AW336" s="13" t="s">
        <v>38</v>
      </c>
      <c r="AX336" s="13" t="s">
        <v>82</v>
      </c>
      <c r="AY336" s="271" t="s">
        <v>133</v>
      </c>
    </row>
    <row r="337" s="13" customFormat="1">
      <c r="A337" s="13"/>
      <c r="B337" s="261"/>
      <c r="C337" s="262"/>
      <c r="D337" s="251" t="s">
        <v>257</v>
      </c>
      <c r="E337" s="263" t="s">
        <v>1</v>
      </c>
      <c r="F337" s="264" t="s">
        <v>650</v>
      </c>
      <c r="G337" s="262"/>
      <c r="H337" s="265">
        <v>13.321999999999999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71" t="s">
        <v>257</v>
      </c>
      <c r="AU337" s="271" t="s">
        <v>91</v>
      </c>
      <c r="AV337" s="13" t="s">
        <v>91</v>
      </c>
      <c r="AW337" s="13" t="s">
        <v>38</v>
      </c>
      <c r="AX337" s="13" t="s">
        <v>82</v>
      </c>
      <c r="AY337" s="271" t="s">
        <v>133</v>
      </c>
    </row>
    <row r="338" s="13" customFormat="1">
      <c r="A338" s="13"/>
      <c r="B338" s="261"/>
      <c r="C338" s="262"/>
      <c r="D338" s="251" t="s">
        <v>257</v>
      </c>
      <c r="E338" s="263" t="s">
        <v>1</v>
      </c>
      <c r="F338" s="264" t="s">
        <v>651</v>
      </c>
      <c r="G338" s="262"/>
      <c r="H338" s="265">
        <v>26.600000000000001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1" t="s">
        <v>257</v>
      </c>
      <c r="AU338" s="271" t="s">
        <v>91</v>
      </c>
      <c r="AV338" s="13" t="s">
        <v>91</v>
      </c>
      <c r="AW338" s="13" t="s">
        <v>38</v>
      </c>
      <c r="AX338" s="13" t="s">
        <v>82</v>
      </c>
      <c r="AY338" s="271" t="s">
        <v>133</v>
      </c>
    </row>
    <row r="339" s="14" customFormat="1">
      <c r="A339" s="14"/>
      <c r="B339" s="272"/>
      <c r="C339" s="273"/>
      <c r="D339" s="251" t="s">
        <v>257</v>
      </c>
      <c r="E339" s="274" t="s">
        <v>1</v>
      </c>
      <c r="F339" s="275" t="s">
        <v>260</v>
      </c>
      <c r="G339" s="273"/>
      <c r="H339" s="276">
        <v>54.734999999999999</v>
      </c>
      <c r="I339" s="277"/>
      <c r="J339" s="273"/>
      <c r="K339" s="273"/>
      <c r="L339" s="278"/>
      <c r="M339" s="279"/>
      <c r="N339" s="280"/>
      <c r="O339" s="280"/>
      <c r="P339" s="280"/>
      <c r="Q339" s="280"/>
      <c r="R339" s="280"/>
      <c r="S339" s="280"/>
      <c r="T339" s="28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82" t="s">
        <v>257</v>
      </c>
      <c r="AU339" s="282" t="s">
        <v>91</v>
      </c>
      <c r="AV339" s="14" t="s">
        <v>152</v>
      </c>
      <c r="AW339" s="14" t="s">
        <v>38</v>
      </c>
      <c r="AX339" s="14" t="s">
        <v>21</v>
      </c>
      <c r="AY339" s="282" t="s">
        <v>133</v>
      </c>
    </row>
    <row r="340" s="2" customFormat="1" ht="21.75" customHeight="1">
      <c r="A340" s="39"/>
      <c r="B340" s="40"/>
      <c r="C340" s="237" t="s">
        <v>652</v>
      </c>
      <c r="D340" s="237" t="s">
        <v>136</v>
      </c>
      <c r="E340" s="238" t="s">
        <v>653</v>
      </c>
      <c r="F340" s="239" t="s">
        <v>654</v>
      </c>
      <c r="G340" s="240" t="s">
        <v>328</v>
      </c>
      <c r="H340" s="241">
        <v>1039.9649999999999</v>
      </c>
      <c r="I340" s="242"/>
      <c r="J340" s="243">
        <f>ROUND(I340*H340,2)</f>
        <v>0</v>
      </c>
      <c r="K340" s="244"/>
      <c r="L340" s="45"/>
      <c r="M340" s="245" t="s">
        <v>1</v>
      </c>
      <c r="N340" s="246" t="s">
        <v>47</v>
      </c>
      <c r="O340" s="92"/>
      <c r="P340" s="247">
        <f>O340*H340</f>
        <v>0</v>
      </c>
      <c r="Q340" s="247">
        <v>0</v>
      </c>
      <c r="R340" s="247">
        <f>Q340*H340</f>
        <v>0</v>
      </c>
      <c r="S340" s="247">
        <v>0</v>
      </c>
      <c r="T340" s="248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9" t="s">
        <v>152</v>
      </c>
      <c r="AT340" s="249" t="s">
        <v>136</v>
      </c>
      <c r="AU340" s="249" t="s">
        <v>91</v>
      </c>
      <c r="AY340" s="18" t="s">
        <v>133</v>
      </c>
      <c r="BE340" s="250">
        <f>IF(N340="základní",J340,0)</f>
        <v>0</v>
      </c>
      <c r="BF340" s="250">
        <f>IF(N340="snížená",J340,0)</f>
        <v>0</v>
      </c>
      <c r="BG340" s="250">
        <f>IF(N340="zákl. přenesená",J340,0)</f>
        <v>0</v>
      </c>
      <c r="BH340" s="250">
        <f>IF(N340="sníž. přenesená",J340,0)</f>
        <v>0</v>
      </c>
      <c r="BI340" s="250">
        <f>IF(N340="nulová",J340,0)</f>
        <v>0</v>
      </c>
      <c r="BJ340" s="18" t="s">
        <v>21</v>
      </c>
      <c r="BK340" s="250">
        <f>ROUND(I340*H340,2)</f>
        <v>0</v>
      </c>
      <c r="BL340" s="18" t="s">
        <v>152</v>
      </c>
      <c r="BM340" s="249" t="s">
        <v>655</v>
      </c>
    </row>
    <row r="341" s="2" customFormat="1">
      <c r="A341" s="39"/>
      <c r="B341" s="40"/>
      <c r="C341" s="41"/>
      <c r="D341" s="251" t="s">
        <v>142</v>
      </c>
      <c r="E341" s="41"/>
      <c r="F341" s="252" t="s">
        <v>656</v>
      </c>
      <c r="G341" s="41"/>
      <c r="H341" s="41"/>
      <c r="I341" s="145"/>
      <c r="J341" s="41"/>
      <c r="K341" s="41"/>
      <c r="L341" s="45"/>
      <c r="M341" s="253"/>
      <c r="N341" s="25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142</v>
      </c>
      <c r="AU341" s="18" t="s">
        <v>91</v>
      </c>
    </row>
    <row r="342" s="13" customFormat="1">
      <c r="A342" s="13"/>
      <c r="B342" s="261"/>
      <c r="C342" s="262"/>
      <c r="D342" s="251" t="s">
        <v>257</v>
      </c>
      <c r="E342" s="262"/>
      <c r="F342" s="264" t="s">
        <v>657</v>
      </c>
      <c r="G342" s="262"/>
      <c r="H342" s="265">
        <v>1039.9649999999999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71" t="s">
        <v>257</v>
      </c>
      <c r="AU342" s="271" t="s">
        <v>91</v>
      </c>
      <c r="AV342" s="13" t="s">
        <v>91</v>
      </c>
      <c r="AW342" s="13" t="s">
        <v>4</v>
      </c>
      <c r="AX342" s="13" t="s">
        <v>21</v>
      </c>
      <c r="AY342" s="271" t="s">
        <v>133</v>
      </c>
    </row>
    <row r="343" s="2" customFormat="1" ht="16.5" customHeight="1">
      <c r="A343" s="39"/>
      <c r="B343" s="40"/>
      <c r="C343" s="237" t="s">
        <v>658</v>
      </c>
      <c r="D343" s="237" t="s">
        <v>136</v>
      </c>
      <c r="E343" s="238" t="s">
        <v>659</v>
      </c>
      <c r="F343" s="239" t="s">
        <v>660</v>
      </c>
      <c r="G343" s="240" t="s">
        <v>328</v>
      </c>
      <c r="H343" s="241">
        <v>69.784999999999997</v>
      </c>
      <c r="I343" s="242"/>
      <c r="J343" s="243">
        <f>ROUND(I343*H343,2)</f>
        <v>0</v>
      </c>
      <c r="K343" s="244"/>
      <c r="L343" s="45"/>
      <c r="M343" s="245" t="s">
        <v>1</v>
      </c>
      <c r="N343" s="246" t="s">
        <v>47</v>
      </c>
      <c r="O343" s="92"/>
      <c r="P343" s="247">
        <f>O343*H343</f>
        <v>0</v>
      </c>
      <c r="Q343" s="247">
        <v>0</v>
      </c>
      <c r="R343" s="247">
        <f>Q343*H343</f>
        <v>0</v>
      </c>
      <c r="S343" s="247">
        <v>0</v>
      </c>
      <c r="T343" s="24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9" t="s">
        <v>152</v>
      </c>
      <c r="AT343" s="249" t="s">
        <v>136</v>
      </c>
      <c r="AU343" s="249" t="s">
        <v>91</v>
      </c>
      <c r="AY343" s="18" t="s">
        <v>133</v>
      </c>
      <c r="BE343" s="250">
        <f>IF(N343="základní",J343,0)</f>
        <v>0</v>
      </c>
      <c r="BF343" s="250">
        <f>IF(N343="snížená",J343,0)</f>
        <v>0</v>
      </c>
      <c r="BG343" s="250">
        <f>IF(N343="zákl. přenesená",J343,0)</f>
        <v>0</v>
      </c>
      <c r="BH343" s="250">
        <f>IF(N343="sníž. přenesená",J343,0)</f>
        <v>0</v>
      </c>
      <c r="BI343" s="250">
        <f>IF(N343="nulová",J343,0)</f>
        <v>0</v>
      </c>
      <c r="BJ343" s="18" t="s">
        <v>21</v>
      </c>
      <c r="BK343" s="250">
        <f>ROUND(I343*H343,2)</f>
        <v>0</v>
      </c>
      <c r="BL343" s="18" t="s">
        <v>152</v>
      </c>
      <c r="BM343" s="249" t="s">
        <v>661</v>
      </c>
    </row>
    <row r="344" s="2" customFormat="1">
      <c r="A344" s="39"/>
      <c r="B344" s="40"/>
      <c r="C344" s="41"/>
      <c r="D344" s="251" t="s">
        <v>142</v>
      </c>
      <c r="E344" s="41"/>
      <c r="F344" s="252" t="s">
        <v>662</v>
      </c>
      <c r="G344" s="41"/>
      <c r="H344" s="41"/>
      <c r="I344" s="145"/>
      <c r="J344" s="41"/>
      <c r="K344" s="41"/>
      <c r="L344" s="45"/>
      <c r="M344" s="253"/>
      <c r="N344" s="254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142</v>
      </c>
      <c r="AU344" s="18" t="s">
        <v>91</v>
      </c>
    </row>
    <row r="345" s="15" customFormat="1">
      <c r="A345" s="15"/>
      <c r="B345" s="294"/>
      <c r="C345" s="295"/>
      <c r="D345" s="251" t="s">
        <v>257</v>
      </c>
      <c r="E345" s="296" t="s">
        <v>1</v>
      </c>
      <c r="F345" s="297" t="s">
        <v>663</v>
      </c>
      <c r="G345" s="295"/>
      <c r="H345" s="296" t="s">
        <v>1</v>
      </c>
      <c r="I345" s="298"/>
      <c r="J345" s="295"/>
      <c r="K345" s="295"/>
      <c r="L345" s="299"/>
      <c r="M345" s="300"/>
      <c r="N345" s="301"/>
      <c r="O345" s="301"/>
      <c r="P345" s="301"/>
      <c r="Q345" s="301"/>
      <c r="R345" s="301"/>
      <c r="S345" s="301"/>
      <c r="T345" s="302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303" t="s">
        <v>257</v>
      </c>
      <c r="AU345" s="303" t="s">
        <v>91</v>
      </c>
      <c r="AV345" s="15" t="s">
        <v>21</v>
      </c>
      <c r="AW345" s="15" t="s">
        <v>38</v>
      </c>
      <c r="AX345" s="15" t="s">
        <v>82</v>
      </c>
      <c r="AY345" s="303" t="s">
        <v>133</v>
      </c>
    </row>
    <row r="346" s="13" customFormat="1">
      <c r="A346" s="13"/>
      <c r="B346" s="261"/>
      <c r="C346" s="262"/>
      <c r="D346" s="251" t="s">
        <v>257</v>
      </c>
      <c r="E346" s="263" t="s">
        <v>1</v>
      </c>
      <c r="F346" s="264" t="s">
        <v>664</v>
      </c>
      <c r="G346" s="262"/>
      <c r="H346" s="265">
        <v>7.8300000000000001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71" t="s">
        <v>257</v>
      </c>
      <c r="AU346" s="271" t="s">
        <v>91</v>
      </c>
      <c r="AV346" s="13" t="s">
        <v>91</v>
      </c>
      <c r="AW346" s="13" t="s">
        <v>38</v>
      </c>
      <c r="AX346" s="13" t="s">
        <v>82</v>
      </c>
      <c r="AY346" s="271" t="s">
        <v>133</v>
      </c>
    </row>
    <row r="347" s="13" customFormat="1">
      <c r="A347" s="13"/>
      <c r="B347" s="261"/>
      <c r="C347" s="262"/>
      <c r="D347" s="251" t="s">
        <v>257</v>
      </c>
      <c r="E347" s="263" t="s">
        <v>1</v>
      </c>
      <c r="F347" s="264" t="s">
        <v>665</v>
      </c>
      <c r="G347" s="262"/>
      <c r="H347" s="265">
        <v>55.555</v>
      </c>
      <c r="I347" s="266"/>
      <c r="J347" s="262"/>
      <c r="K347" s="262"/>
      <c r="L347" s="267"/>
      <c r="M347" s="268"/>
      <c r="N347" s="269"/>
      <c r="O347" s="269"/>
      <c r="P347" s="269"/>
      <c r="Q347" s="269"/>
      <c r="R347" s="269"/>
      <c r="S347" s="269"/>
      <c r="T347" s="27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71" t="s">
        <v>257</v>
      </c>
      <c r="AU347" s="271" t="s">
        <v>91</v>
      </c>
      <c r="AV347" s="13" t="s">
        <v>91</v>
      </c>
      <c r="AW347" s="13" t="s">
        <v>38</v>
      </c>
      <c r="AX347" s="13" t="s">
        <v>82</v>
      </c>
      <c r="AY347" s="271" t="s">
        <v>133</v>
      </c>
    </row>
    <row r="348" s="16" customFormat="1">
      <c r="A348" s="16"/>
      <c r="B348" s="304"/>
      <c r="C348" s="305"/>
      <c r="D348" s="251" t="s">
        <v>257</v>
      </c>
      <c r="E348" s="306" t="s">
        <v>1</v>
      </c>
      <c r="F348" s="307" t="s">
        <v>666</v>
      </c>
      <c r="G348" s="305"/>
      <c r="H348" s="308">
        <v>63.384999999999998</v>
      </c>
      <c r="I348" s="309"/>
      <c r="J348" s="305"/>
      <c r="K348" s="305"/>
      <c r="L348" s="310"/>
      <c r="M348" s="311"/>
      <c r="N348" s="312"/>
      <c r="O348" s="312"/>
      <c r="P348" s="312"/>
      <c r="Q348" s="312"/>
      <c r="R348" s="312"/>
      <c r="S348" s="312"/>
      <c r="T348" s="313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314" t="s">
        <v>257</v>
      </c>
      <c r="AU348" s="314" t="s">
        <v>91</v>
      </c>
      <c r="AV348" s="16" t="s">
        <v>147</v>
      </c>
      <c r="AW348" s="16" t="s">
        <v>38</v>
      </c>
      <c r="AX348" s="16" t="s">
        <v>82</v>
      </c>
      <c r="AY348" s="314" t="s">
        <v>133</v>
      </c>
    </row>
    <row r="349" s="15" customFormat="1">
      <c r="A349" s="15"/>
      <c r="B349" s="294"/>
      <c r="C349" s="295"/>
      <c r="D349" s="251" t="s">
        <v>257</v>
      </c>
      <c r="E349" s="296" t="s">
        <v>1</v>
      </c>
      <c r="F349" s="297" t="s">
        <v>667</v>
      </c>
      <c r="G349" s="295"/>
      <c r="H349" s="296" t="s">
        <v>1</v>
      </c>
      <c r="I349" s="298"/>
      <c r="J349" s="295"/>
      <c r="K349" s="295"/>
      <c r="L349" s="299"/>
      <c r="M349" s="300"/>
      <c r="N349" s="301"/>
      <c r="O349" s="301"/>
      <c r="P349" s="301"/>
      <c r="Q349" s="301"/>
      <c r="R349" s="301"/>
      <c r="S349" s="301"/>
      <c r="T349" s="302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303" t="s">
        <v>257</v>
      </c>
      <c r="AU349" s="303" t="s">
        <v>91</v>
      </c>
      <c r="AV349" s="15" t="s">
        <v>21</v>
      </c>
      <c r="AW349" s="15" t="s">
        <v>38</v>
      </c>
      <c r="AX349" s="15" t="s">
        <v>82</v>
      </c>
      <c r="AY349" s="303" t="s">
        <v>133</v>
      </c>
    </row>
    <row r="350" s="13" customFormat="1">
      <c r="A350" s="13"/>
      <c r="B350" s="261"/>
      <c r="C350" s="262"/>
      <c r="D350" s="251" t="s">
        <v>257</v>
      </c>
      <c r="E350" s="263" t="s">
        <v>1</v>
      </c>
      <c r="F350" s="264" t="s">
        <v>668</v>
      </c>
      <c r="G350" s="262"/>
      <c r="H350" s="265">
        <v>2.0499999999999998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71" t="s">
        <v>257</v>
      </c>
      <c r="AU350" s="271" t="s">
        <v>91</v>
      </c>
      <c r="AV350" s="13" t="s">
        <v>91</v>
      </c>
      <c r="AW350" s="13" t="s">
        <v>38</v>
      </c>
      <c r="AX350" s="13" t="s">
        <v>82</v>
      </c>
      <c r="AY350" s="271" t="s">
        <v>133</v>
      </c>
    </row>
    <row r="351" s="13" customFormat="1">
      <c r="A351" s="13"/>
      <c r="B351" s="261"/>
      <c r="C351" s="262"/>
      <c r="D351" s="251" t="s">
        <v>257</v>
      </c>
      <c r="E351" s="263" t="s">
        <v>1</v>
      </c>
      <c r="F351" s="264" t="s">
        <v>669</v>
      </c>
      <c r="G351" s="262"/>
      <c r="H351" s="265">
        <v>4.3499999999999996</v>
      </c>
      <c r="I351" s="266"/>
      <c r="J351" s="262"/>
      <c r="K351" s="262"/>
      <c r="L351" s="267"/>
      <c r="M351" s="268"/>
      <c r="N351" s="269"/>
      <c r="O351" s="269"/>
      <c r="P351" s="269"/>
      <c r="Q351" s="269"/>
      <c r="R351" s="269"/>
      <c r="S351" s="269"/>
      <c r="T351" s="27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71" t="s">
        <v>257</v>
      </c>
      <c r="AU351" s="271" t="s">
        <v>91</v>
      </c>
      <c r="AV351" s="13" t="s">
        <v>91</v>
      </c>
      <c r="AW351" s="13" t="s">
        <v>38</v>
      </c>
      <c r="AX351" s="13" t="s">
        <v>82</v>
      </c>
      <c r="AY351" s="271" t="s">
        <v>133</v>
      </c>
    </row>
    <row r="352" s="16" customFormat="1">
      <c r="A352" s="16"/>
      <c r="B352" s="304"/>
      <c r="C352" s="305"/>
      <c r="D352" s="251" t="s">
        <v>257</v>
      </c>
      <c r="E352" s="306" t="s">
        <v>1</v>
      </c>
      <c r="F352" s="307" t="s">
        <v>666</v>
      </c>
      <c r="G352" s="305"/>
      <c r="H352" s="308">
        <v>6.3999999999999995</v>
      </c>
      <c r="I352" s="309"/>
      <c r="J352" s="305"/>
      <c r="K352" s="305"/>
      <c r="L352" s="310"/>
      <c r="M352" s="311"/>
      <c r="N352" s="312"/>
      <c r="O352" s="312"/>
      <c r="P352" s="312"/>
      <c r="Q352" s="312"/>
      <c r="R352" s="312"/>
      <c r="S352" s="312"/>
      <c r="T352" s="313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314" t="s">
        <v>257</v>
      </c>
      <c r="AU352" s="314" t="s">
        <v>91</v>
      </c>
      <c r="AV352" s="16" t="s">
        <v>147</v>
      </c>
      <c r="AW352" s="16" t="s">
        <v>38</v>
      </c>
      <c r="AX352" s="16" t="s">
        <v>82</v>
      </c>
      <c r="AY352" s="314" t="s">
        <v>133</v>
      </c>
    </row>
    <row r="353" s="14" customFormat="1">
      <c r="A353" s="14"/>
      <c r="B353" s="272"/>
      <c r="C353" s="273"/>
      <c r="D353" s="251" t="s">
        <v>257</v>
      </c>
      <c r="E353" s="274" t="s">
        <v>1</v>
      </c>
      <c r="F353" s="275" t="s">
        <v>260</v>
      </c>
      <c r="G353" s="273"/>
      <c r="H353" s="276">
        <v>69.784999999999997</v>
      </c>
      <c r="I353" s="277"/>
      <c r="J353" s="273"/>
      <c r="K353" s="273"/>
      <c r="L353" s="278"/>
      <c r="M353" s="279"/>
      <c r="N353" s="280"/>
      <c r="O353" s="280"/>
      <c r="P353" s="280"/>
      <c r="Q353" s="280"/>
      <c r="R353" s="280"/>
      <c r="S353" s="280"/>
      <c r="T353" s="28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82" t="s">
        <v>257</v>
      </c>
      <c r="AU353" s="282" t="s">
        <v>91</v>
      </c>
      <c r="AV353" s="14" t="s">
        <v>152</v>
      </c>
      <c r="AW353" s="14" t="s">
        <v>38</v>
      </c>
      <c r="AX353" s="14" t="s">
        <v>21</v>
      </c>
      <c r="AY353" s="282" t="s">
        <v>133</v>
      </c>
    </row>
    <row r="354" s="2" customFormat="1" ht="21.75" customHeight="1">
      <c r="A354" s="39"/>
      <c r="B354" s="40"/>
      <c r="C354" s="237" t="s">
        <v>670</v>
      </c>
      <c r="D354" s="237" t="s">
        <v>136</v>
      </c>
      <c r="E354" s="238" t="s">
        <v>671</v>
      </c>
      <c r="F354" s="239" t="s">
        <v>672</v>
      </c>
      <c r="G354" s="240" t="s">
        <v>328</v>
      </c>
      <c r="H354" s="241">
        <v>121.59999999999999</v>
      </c>
      <c r="I354" s="242"/>
      <c r="J354" s="243">
        <f>ROUND(I354*H354,2)</f>
        <v>0</v>
      </c>
      <c r="K354" s="244"/>
      <c r="L354" s="45"/>
      <c r="M354" s="245" t="s">
        <v>1</v>
      </c>
      <c r="N354" s="246" t="s">
        <v>47</v>
      </c>
      <c r="O354" s="92"/>
      <c r="P354" s="247">
        <f>O354*H354</f>
        <v>0</v>
      </c>
      <c r="Q354" s="247">
        <v>0</v>
      </c>
      <c r="R354" s="247">
        <f>Q354*H354</f>
        <v>0</v>
      </c>
      <c r="S354" s="247">
        <v>0</v>
      </c>
      <c r="T354" s="248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9" t="s">
        <v>152</v>
      </c>
      <c r="AT354" s="249" t="s">
        <v>136</v>
      </c>
      <c r="AU354" s="249" t="s">
        <v>91</v>
      </c>
      <c r="AY354" s="18" t="s">
        <v>133</v>
      </c>
      <c r="BE354" s="250">
        <f>IF(N354="základní",J354,0)</f>
        <v>0</v>
      </c>
      <c r="BF354" s="250">
        <f>IF(N354="snížená",J354,0)</f>
        <v>0</v>
      </c>
      <c r="BG354" s="250">
        <f>IF(N354="zákl. přenesená",J354,0)</f>
        <v>0</v>
      </c>
      <c r="BH354" s="250">
        <f>IF(N354="sníž. přenesená",J354,0)</f>
        <v>0</v>
      </c>
      <c r="BI354" s="250">
        <f>IF(N354="nulová",J354,0)</f>
        <v>0</v>
      </c>
      <c r="BJ354" s="18" t="s">
        <v>21</v>
      </c>
      <c r="BK354" s="250">
        <f>ROUND(I354*H354,2)</f>
        <v>0</v>
      </c>
      <c r="BL354" s="18" t="s">
        <v>152</v>
      </c>
      <c r="BM354" s="249" t="s">
        <v>673</v>
      </c>
    </row>
    <row r="355" s="2" customFormat="1">
      <c r="A355" s="39"/>
      <c r="B355" s="40"/>
      <c r="C355" s="41"/>
      <c r="D355" s="251" t="s">
        <v>142</v>
      </c>
      <c r="E355" s="41"/>
      <c r="F355" s="252" t="s">
        <v>674</v>
      </c>
      <c r="G355" s="41"/>
      <c r="H355" s="41"/>
      <c r="I355" s="145"/>
      <c r="J355" s="41"/>
      <c r="K355" s="41"/>
      <c r="L355" s="45"/>
      <c r="M355" s="253"/>
      <c r="N355" s="254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142</v>
      </c>
      <c r="AU355" s="18" t="s">
        <v>91</v>
      </c>
    </row>
    <row r="356" s="15" customFormat="1">
      <c r="A356" s="15"/>
      <c r="B356" s="294"/>
      <c r="C356" s="295"/>
      <c r="D356" s="251" t="s">
        <v>257</v>
      </c>
      <c r="E356" s="296" t="s">
        <v>1</v>
      </c>
      <c r="F356" s="297" t="s">
        <v>667</v>
      </c>
      <c r="G356" s="295"/>
      <c r="H356" s="296" t="s">
        <v>1</v>
      </c>
      <c r="I356" s="298"/>
      <c r="J356" s="295"/>
      <c r="K356" s="295"/>
      <c r="L356" s="299"/>
      <c r="M356" s="300"/>
      <c r="N356" s="301"/>
      <c r="O356" s="301"/>
      <c r="P356" s="301"/>
      <c r="Q356" s="301"/>
      <c r="R356" s="301"/>
      <c r="S356" s="301"/>
      <c r="T356" s="302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303" t="s">
        <v>257</v>
      </c>
      <c r="AU356" s="303" t="s">
        <v>91</v>
      </c>
      <c r="AV356" s="15" t="s">
        <v>21</v>
      </c>
      <c r="AW356" s="15" t="s">
        <v>38</v>
      </c>
      <c r="AX356" s="15" t="s">
        <v>82</v>
      </c>
      <c r="AY356" s="303" t="s">
        <v>133</v>
      </c>
    </row>
    <row r="357" s="13" customFormat="1">
      <c r="A357" s="13"/>
      <c r="B357" s="261"/>
      <c r="C357" s="262"/>
      <c r="D357" s="251" t="s">
        <v>257</v>
      </c>
      <c r="E357" s="263" t="s">
        <v>1</v>
      </c>
      <c r="F357" s="264" t="s">
        <v>668</v>
      </c>
      <c r="G357" s="262"/>
      <c r="H357" s="265">
        <v>2.0499999999999998</v>
      </c>
      <c r="I357" s="266"/>
      <c r="J357" s="262"/>
      <c r="K357" s="262"/>
      <c r="L357" s="267"/>
      <c r="M357" s="268"/>
      <c r="N357" s="269"/>
      <c r="O357" s="269"/>
      <c r="P357" s="269"/>
      <c r="Q357" s="269"/>
      <c r="R357" s="269"/>
      <c r="S357" s="269"/>
      <c r="T357" s="27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71" t="s">
        <v>257</v>
      </c>
      <c r="AU357" s="271" t="s">
        <v>91</v>
      </c>
      <c r="AV357" s="13" t="s">
        <v>91</v>
      </c>
      <c r="AW357" s="13" t="s">
        <v>38</v>
      </c>
      <c r="AX357" s="13" t="s">
        <v>82</v>
      </c>
      <c r="AY357" s="271" t="s">
        <v>133</v>
      </c>
    </row>
    <row r="358" s="13" customFormat="1">
      <c r="A358" s="13"/>
      <c r="B358" s="261"/>
      <c r="C358" s="262"/>
      <c r="D358" s="251" t="s">
        <v>257</v>
      </c>
      <c r="E358" s="263" t="s">
        <v>1</v>
      </c>
      <c r="F358" s="264" t="s">
        <v>669</v>
      </c>
      <c r="G358" s="262"/>
      <c r="H358" s="265">
        <v>4.3499999999999996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71" t="s">
        <v>257</v>
      </c>
      <c r="AU358" s="271" t="s">
        <v>91</v>
      </c>
      <c r="AV358" s="13" t="s">
        <v>91</v>
      </c>
      <c r="AW358" s="13" t="s">
        <v>38</v>
      </c>
      <c r="AX358" s="13" t="s">
        <v>82</v>
      </c>
      <c r="AY358" s="271" t="s">
        <v>133</v>
      </c>
    </row>
    <row r="359" s="14" customFormat="1">
      <c r="A359" s="14"/>
      <c r="B359" s="272"/>
      <c r="C359" s="273"/>
      <c r="D359" s="251" t="s">
        <v>257</v>
      </c>
      <c r="E359" s="274" t="s">
        <v>1</v>
      </c>
      <c r="F359" s="275" t="s">
        <v>260</v>
      </c>
      <c r="G359" s="273"/>
      <c r="H359" s="276">
        <v>6.3999999999999995</v>
      </c>
      <c r="I359" s="277"/>
      <c r="J359" s="273"/>
      <c r="K359" s="273"/>
      <c r="L359" s="278"/>
      <c r="M359" s="279"/>
      <c r="N359" s="280"/>
      <c r="O359" s="280"/>
      <c r="P359" s="280"/>
      <c r="Q359" s="280"/>
      <c r="R359" s="280"/>
      <c r="S359" s="280"/>
      <c r="T359" s="28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82" t="s">
        <v>257</v>
      </c>
      <c r="AU359" s="282" t="s">
        <v>91</v>
      </c>
      <c r="AV359" s="14" t="s">
        <v>152</v>
      </c>
      <c r="AW359" s="14" t="s">
        <v>38</v>
      </c>
      <c r="AX359" s="14" t="s">
        <v>21</v>
      </c>
      <c r="AY359" s="282" t="s">
        <v>133</v>
      </c>
    </row>
    <row r="360" s="13" customFormat="1">
      <c r="A360" s="13"/>
      <c r="B360" s="261"/>
      <c r="C360" s="262"/>
      <c r="D360" s="251" t="s">
        <v>257</v>
      </c>
      <c r="E360" s="262"/>
      <c r="F360" s="264" t="s">
        <v>675</v>
      </c>
      <c r="G360" s="262"/>
      <c r="H360" s="265">
        <v>121.59999999999999</v>
      </c>
      <c r="I360" s="266"/>
      <c r="J360" s="262"/>
      <c r="K360" s="262"/>
      <c r="L360" s="267"/>
      <c r="M360" s="268"/>
      <c r="N360" s="269"/>
      <c r="O360" s="269"/>
      <c r="P360" s="269"/>
      <c r="Q360" s="269"/>
      <c r="R360" s="269"/>
      <c r="S360" s="269"/>
      <c r="T360" s="27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71" t="s">
        <v>257</v>
      </c>
      <c r="AU360" s="271" t="s">
        <v>91</v>
      </c>
      <c r="AV360" s="13" t="s">
        <v>91</v>
      </c>
      <c r="AW360" s="13" t="s">
        <v>4</v>
      </c>
      <c r="AX360" s="13" t="s">
        <v>21</v>
      </c>
      <c r="AY360" s="271" t="s">
        <v>133</v>
      </c>
    </row>
    <row r="361" s="2" customFormat="1" ht="16.5" customHeight="1">
      <c r="A361" s="39"/>
      <c r="B361" s="40"/>
      <c r="C361" s="237" t="s">
        <v>676</v>
      </c>
      <c r="D361" s="237" t="s">
        <v>136</v>
      </c>
      <c r="E361" s="238" t="s">
        <v>677</v>
      </c>
      <c r="F361" s="239" t="s">
        <v>678</v>
      </c>
      <c r="G361" s="240" t="s">
        <v>328</v>
      </c>
      <c r="H361" s="241">
        <v>0.34399999999999997</v>
      </c>
      <c r="I361" s="242"/>
      <c r="J361" s="243">
        <f>ROUND(I361*H361,2)</f>
        <v>0</v>
      </c>
      <c r="K361" s="244"/>
      <c r="L361" s="45"/>
      <c r="M361" s="245" t="s">
        <v>1</v>
      </c>
      <c r="N361" s="246" t="s">
        <v>47</v>
      </c>
      <c r="O361" s="92"/>
      <c r="P361" s="247">
        <f>O361*H361</f>
        <v>0</v>
      </c>
      <c r="Q361" s="247">
        <v>0</v>
      </c>
      <c r="R361" s="247">
        <f>Q361*H361</f>
        <v>0</v>
      </c>
      <c r="S361" s="247">
        <v>0</v>
      </c>
      <c r="T361" s="24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9" t="s">
        <v>152</v>
      </c>
      <c r="AT361" s="249" t="s">
        <v>136</v>
      </c>
      <c r="AU361" s="249" t="s">
        <v>91</v>
      </c>
      <c r="AY361" s="18" t="s">
        <v>133</v>
      </c>
      <c r="BE361" s="250">
        <f>IF(N361="základní",J361,0)</f>
        <v>0</v>
      </c>
      <c r="BF361" s="250">
        <f>IF(N361="snížená",J361,0)</f>
        <v>0</v>
      </c>
      <c r="BG361" s="250">
        <f>IF(N361="zákl. přenesená",J361,0)</f>
        <v>0</v>
      </c>
      <c r="BH361" s="250">
        <f>IF(N361="sníž. přenesená",J361,0)</f>
        <v>0</v>
      </c>
      <c r="BI361" s="250">
        <f>IF(N361="nulová",J361,0)</f>
        <v>0</v>
      </c>
      <c r="BJ361" s="18" t="s">
        <v>21</v>
      </c>
      <c r="BK361" s="250">
        <f>ROUND(I361*H361,2)</f>
        <v>0</v>
      </c>
      <c r="BL361" s="18" t="s">
        <v>152</v>
      </c>
      <c r="BM361" s="249" t="s">
        <v>679</v>
      </c>
    </row>
    <row r="362" s="2" customFormat="1">
      <c r="A362" s="39"/>
      <c r="B362" s="40"/>
      <c r="C362" s="41"/>
      <c r="D362" s="251" t="s">
        <v>142</v>
      </c>
      <c r="E362" s="41"/>
      <c r="F362" s="252" t="s">
        <v>680</v>
      </c>
      <c r="G362" s="41"/>
      <c r="H362" s="41"/>
      <c r="I362" s="145"/>
      <c r="J362" s="41"/>
      <c r="K362" s="41"/>
      <c r="L362" s="45"/>
      <c r="M362" s="253"/>
      <c r="N362" s="254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142</v>
      </c>
      <c r="AU362" s="18" t="s">
        <v>91</v>
      </c>
    </row>
    <row r="363" s="13" customFormat="1">
      <c r="A363" s="13"/>
      <c r="B363" s="261"/>
      <c r="C363" s="262"/>
      <c r="D363" s="251" t="s">
        <v>257</v>
      </c>
      <c r="E363" s="263" t="s">
        <v>1</v>
      </c>
      <c r="F363" s="264" t="s">
        <v>681</v>
      </c>
      <c r="G363" s="262"/>
      <c r="H363" s="265">
        <v>0.32800000000000001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71" t="s">
        <v>257</v>
      </c>
      <c r="AU363" s="271" t="s">
        <v>91</v>
      </c>
      <c r="AV363" s="13" t="s">
        <v>91</v>
      </c>
      <c r="AW363" s="13" t="s">
        <v>38</v>
      </c>
      <c r="AX363" s="13" t="s">
        <v>82</v>
      </c>
      <c r="AY363" s="271" t="s">
        <v>133</v>
      </c>
    </row>
    <row r="364" s="13" customFormat="1">
      <c r="A364" s="13"/>
      <c r="B364" s="261"/>
      <c r="C364" s="262"/>
      <c r="D364" s="251" t="s">
        <v>257</v>
      </c>
      <c r="E364" s="263" t="s">
        <v>1</v>
      </c>
      <c r="F364" s="264" t="s">
        <v>682</v>
      </c>
      <c r="G364" s="262"/>
      <c r="H364" s="265">
        <v>0.016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71" t="s">
        <v>257</v>
      </c>
      <c r="AU364" s="271" t="s">
        <v>91</v>
      </c>
      <c r="AV364" s="13" t="s">
        <v>91</v>
      </c>
      <c r="AW364" s="13" t="s">
        <v>38</v>
      </c>
      <c r="AX364" s="13" t="s">
        <v>82</v>
      </c>
      <c r="AY364" s="271" t="s">
        <v>133</v>
      </c>
    </row>
    <row r="365" s="14" customFormat="1">
      <c r="A365" s="14"/>
      <c r="B365" s="272"/>
      <c r="C365" s="273"/>
      <c r="D365" s="251" t="s">
        <v>257</v>
      </c>
      <c r="E365" s="274" t="s">
        <v>1</v>
      </c>
      <c r="F365" s="275" t="s">
        <v>260</v>
      </c>
      <c r="G365" s="273"/>
      <c r="H365" s="276">
        <v>0.34400000000000003</v>
      </c>
      <c r="I365" s="277"/>
      <c r="J365" s="273"/>
      <c r="K365" s="273"/>
      <c r="L365" s="278"/>
      <c r="M365" s="279"/>
      <c r="N365" s="280"/>
      <c r="O365" s="280"/>
      <c r="P365" s="280"/>
      <c r="Q365" s="280"/>
      <c r="R365" s="280"/>
      <c r="S365" s="280"/>
      <c r="T365" s="28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82" t="s">
        <v>257</v>
      </c>
      <c r="AU365" s="282" t="s">
        <v>91</v>
      </c>
      <c r="AV365" s="14" t="s">
        <v>152</v>
      </c>
      <c r="AW365" s="14" t="s">
        <v>38</v>
      </c>
      <c r="AX365" s="14" t="s">
        <v>21</v>
      </c>
      <c r="AY365" s="282" t="s">
        <v>133</v>
      </c>
    </row>
    <row r="366" s="2" customFormat="1" ht="21.75" customHeight="1">
      <c r="A366" s="39"/>
      <c r="B366" s="40"/>
      <c r="C366" s="237" t="s">
        <v>683</v>
      </c>
      <c r="D366" s="237" t="s">
        <v>136</v>
      </c>
      <c r="E366" s="238" t="s">
        <v>684</v>
      </c>
      <c r="F366" s="239" t="s">
        <v>685</v>
      </c>
      <c r="G366" s="240" t="s">
        <v>328</v>
      </c>
      <c r="H366" s="241">
        <v>6.5359999999999996</v>
      </c>
      <c r="I366" s="242"/>
      <c r="J366" s="243">
        <f>ROUND(I366*H366,2)</f>
        <v>0</v>
      </c>
      <c r="K366" s="244"/>
      <c r="L366" s="45"/>
      <c r="M366" s="245" t="s">
        <v>1</v>
      </c>
      <c r="N366" s="246" t="s">
        <v>47</v>
      </c>
      <c r="O366" s="92"/>
      <c r="P366" s="247">
        <f>O366*H366</f>
        <v>0</v>
      </c>
      <c r="Q366" s="247">
        <v>0</v>
      </c>
      <c r="R366" s="247">
        <f>Q366*H366</f>
        <v>0</v>
      </c>
      <c r="S366" s="247">
        <v>0</v>
      </c>
      <c r="T366" s="24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9" t="s">
        <v>152</v>
      </c>
      <c r="AT366" s="249" t="s">
        <v>136</v>
      </c>
      <c r="AU366" s="249" t="s">
        <v>91</v>
      </c>
      <c r="AY366" s="18" t="s">
        <v>133</v>
      </c>
      <c r="BE366" s="250">
        <f>IF(N366="základní",J366,0)</f>
        <v>0</v>
      </c>
      <c r="BF366" s="250">
        <f>IF(N366="snížená",J366,0)</f>
        <v>0</v>
      </c>
      <c r="BG366" s="250">
        <f>IF(N366="zákl. přenesená",J366,0)</f>
        <v>0</v>
      </c>
      <c r="BH366" s="250">
        <f>IF(N366="sníž. přenesená",J366,0)</f>
        <v>0</v>
      </c>
      <c r="BI366" s="250">
        <f>IF(N366="nulová",J366,0)</f>
        <v>0</v>
      </c>
      <c r="BJ366" s="18" t="s">
        <v>21</v>
      </c>
      <c r="BK366" s="250">
        <f>ROUND(I366*H366,2)</f>
        <v>0</v>
      </c>
      <c r="BL366" s="18" t="s">
        <v>152</v>
      </c>
      <c r="BM366" s="249" t="s">
        <v>686</v>
      </c>
    </row>
    <row r="367" s="2" customFormat="1">
      <c r="A367" s="39"/>
      <c r="B367" s="40"/>
      <c r="C367" s="41"/>
      <c r="D367" s="251" t="s">
        <v>142</v>
      </c>
      <c r="E367" s="41"/>
      <c r="F367" s="252" t="s">
        <v>687</v>
      </c>
      <c r="G367" s="41"/>
      <c r="H367" s="41"/>
      <c r="I367" s="145"/>
      <c r="J367" s="41"/>
      <c r="K367" s="41"/>
      <c r="L367" s="45"/>
      <c r="M367" s="253"/>
      <c r="N367" s="254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142</v>
      </c>
      <c r="AU367" s="18" t="s">
        <v>91</v>
      </c>
    </row>
    <row r="368" s="13" customFormat="1">
      <c r="A368" s="13"/>
      <c r="B368" s="261"/>
      <c r="C368" s="262"/>
      <c r="D368" s="251" t="s">
        <v>257</v>
      </c>
      <c r="E368" s="262"/>
      <c r="F368" s="264" t="s">
        <v>688</v>
      </c>
      <c r="G368" s="262"/>
      <c r="H368" s="265">
        <v>6.5359999999999996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71" t="s">
        <v>257</v>
      </c>
      <c r="AU368" s="271" t="s">
        <v>91</v>
      </c>
      <c r="AV368" s="13" t="s">
        <v>91</v>
      </c>
      <c r="AW368" s="13" t="s">
        <v>4</v>
      </c>
      <c r="AX368" s="13" t="s">
        <v>21</v>
      </c>
      <c r="AY368" s="271" t="s">
        <v>133</v>
      </c>
    </row>
    <row r="369" s="2" customFormat="1" ht="21.75" customHeight="1">
      <c r="A369" s="39"/>
      <c r="B369" s="40"/>
      <c r="C369" s="237" t="s">
        <v>689</v>
      </c>
      <c r="D369" s="237" t="s">
        <v>136</v>
      </c>
      <c r="E369" s="238" t="s">
        <v>690</v>
      </c>
      <c r="F369" s="239" t="s">
        <v>691</v>
      </c>
      <c r="G369" s="240" t="s">
        <v>328</v>
      </c>
      <c r="H369" s="241">
        <v>6.4000000000000004</v>
      </c>
      <c r="I369" s="242"/>
      <c r="J369" s="243">
        <f>ROUND(I369*H369,2)</f>
        <v>0</v>
      </c>
      <c r="K369" s="244"/>
      <c r="L369" s="45"/>
      <c r="M369" s="245" t="s">
        <v>1</v>
      </c>
      <c r="N369" s="246" t="s">
        <v>47</v>
      </c>
      <c r="O369" s="92"/>
      <c r="P369" s="247">
        <f>O369*H369</f>
        <v>0</v>
      </c>
      <c r="Q369" s="247">
        <v>0</v>
      </c>
      <c r="R369" s="247">
        <f>Q369*H369</f>
        <v>0</v>
      </c>
      <c r="S369" s="247">
        <v>0</v>
      </c>
      <c r="T369" s="248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9" t="s">
        <v>152</v>
      </c>
      <c r="AT369" s="249" t="s">
        <v>136</v>
      </c>
      <c r="AU369" s="249" t="s">
        <v>91</v>
      </c>
      <c r="AY369" s="18" t="s">
        <v>133</v>
      </c>
      <c r="BE369" s="250">
        <f>IF(N369="základní",J369,0)</f>
        <v>0</v>
      </c>
      <c r="BF369" s="250">
        <f>IF(N369="snížená",J369,0)</f>
        <v>0</v>
      </c>
      <c r="BG369" s="250">
        <f>IF(N369="zákl. přenesená",J369,0)</f>
        <v>0</v>
      </c>
      <c r="BH369" s="250">
        <f>IF(N369="sníž. přenesená",J369,0)</f>
        <v>0</v>
      </c>
      <c r="BI369" s="250">
        <f>IF(N369="nulová",J369,0)</f>
        <v>0</v>
      </c>
      <c r="BJ369" s="18" t="s">
        <v>21</v>
      </c>
      <c r="BK369" s="250">
        <f>ROUND(I369*H369,2)</f>
        <v>0</v>
      </c>
      <c r="BL369" s="18" t="s">
        <v>152</v>
      </c>
      <c r="BM369" s="249" t="s">
        <v>692</v>
      </c>
    </row>
    <row r="370" s="2" customFormat="1">
      <c r="A370" s="39"/>
      <c r="B370" s="40"/>
      <c r="C370" s="41"/>
      <c r="D370" s="251" t="s">
        <v>142</v>
      </c>
      <c r="E370" s="41"/>
      <c r="F370" s="252" t="s">
        <v>693</v>
      </c>
      <c r="G370" s="41"/>
      <c r="H370" s="41"/>
      <c r="I370" s="145"/>
      <c r="J370" s="41"/>
      <c r="K370" s="41"/>
      <c r="L370" s="45"/>
      <c r="M370" s="253"/>
      <c r="N370" s="254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142</v>
      </c>
      <c r="AU370" s="18" t="s">
        <v>91</v>
      </c>
    </row>
    <row r="371" s="13" customFormat="1">
      <c r="A371" s="13"/>
      <c r="B371" s="261"/>
      <c r="C371" s="262"/>
      <c r="D371" s="251" t="s">
        <v>257</v>
      </c>
      <c r="E371" s="263" t="s">
        <v>1</v>
      </c>
      <c r="F371" s="264" t="s">
        <v>694</v>
      </c>
      <c r="G371" s="262"/>
      <c r="H371" s="265">
        <v>6.4000000000000004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71" t="s">
        <v>257</v>
      </c>
      <c r="AU371" s="271" t="s">
        <v>91</v>
      </c>
      <c r="AV371" s="13" t="s">
        <v>91</v>
      </c>
      <c r="AW371" s="13" t="s">
        <v>38</v>
      </c>
      <c r="AX371" s="13" t="s">
        <v>21</v>
      </c>
      <c r="AY371" s="271" t="s">
        <v>133</v>
      </c>
    </row>
    <row r="372" s="2" customFormat="1" ht="21.75" customHeight="1">
      <c r="A372" s="39"/>
      <c r="B372" s="40"/>
      <c r="C372" s="237" t="s">
        <v>695</v>
      </c>
      <c r="D372" s="237" t="s">
        <v>136</v>
      </c>
      <c r="E372" s="238" t="s">
        <v>696</v>
      </c>
      <c r="F372" s="239" t="s">
        <v>697</v>
      </c>
      <c r="G372" s="240" t="s">
        <v>328</v>
      </c>
      <c r="H372" s="241">
        <v>51.534999999999997</v>
      </c>
      <c r="I372" s="242"/>
      <c r="J372" s="243">
        <f>ROUND(I372*H372,2)</f>
        <v>0</v>
      </c>
      <c r="K372" s="244"/>
      <c r="L372" s="45"/>
      <c r="M372" s="245" t="s">
        <v>1</v>
      </c>
      <c r="N372" s="246" t="s">
        <v>47</v>
      </c>
      <c r="O372" s="92"/>
      <c r="P372" s="247">
        <f>O372*H372</f>
        <v>0</v>
      </c>
      <c r="Q372" s="247">
        <v>0</v>
      </c>
      <c r="R372" s="247">
        <f>Q372*H372</f>
        <v>0</v>
      </c>
      <c r="S372" s="247">
        <v>0</v>
      </c>
      <c r="T372" s="248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9" t="s">
        <v>152</v>
      </c>
      <c r="AT372" s="249" t="s">
        <v>136</v>
      </c>
      <c r="AU372" s="249" t="s">
        <v>91</v>
      </c>
      <c r="AY372" s="18" t="s">
        <v>133</v>
      </c>
      <c r="BE372" s="250">
        <f>IF(N372="základní",J372,0)</f>
        <v>0</v>
      </c>
      <c r="BF372" s="250">
        <f>IF(N372="snížená",J372,0)</f>
        <v>0</v>
      </c>
      <c r="BG372" s="250">
        <f>IF(N372="zákl. přenesená",J372,0)</f>
        <v>0</v>
      </c>
      <c r="BH372" s="250">
        <f>IF(N372="sníž. přenesená",J372,0)</f>
        <v>0</v>
      </c>
      <c r="BI372" s="250">
        <f>IF(N372="nulová",J372,0)</f>
        <v>0</v>
      </c>
      <c r="BJ372" s="18" t="s">
        <v>21</v>
      </c>
      <c r="BK372" s="250">
        <f>ROUND(I372*H372,2)</f>
        <v>0</v>
      </c>
      <c r="BL372" s="18" t="s">
        <v>152</v>
      </c>
      <c r="BM372" s="249" t="s">
        <v>698</v>
      </c>
    </row>
    <row r="373" s="13" customFormat="1">
      <c r="A373" s="13"/>
      <c r="B373" s="261"/>
      <c r="C373" s="262"/>
      <c r="D373" s="251" t="s">
        <v>257</v>
      </c>
      <c r="E373" s="263" t="s">
        <v>1</v>
      </c>
      <c r="F373" s="264" t="s">
        <v>648</v>
      </c>
      <c r="G373" s="262"/>
      <c r="H373" s="265">
        <v>0.78400000000000003</v>
      </c>
      <c r="I373" s="266"/>
      <c r="J373" s="262"/>
      <c r="K373" s="262"/>
      <c r="L373" s="267"/>
      <c r="M373" s="268"/>
      <c r="N373" s="269"/>
      <c r="O373" s="269"/>
      <c r="P373" s="269"/>
      <c r="Q373" s="269"/>
      <c r="R373" s="269"/>
      <c r="S373" s="269"/>
      <c r="T373" s="27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71" t="s">
        <v>257</v>
      </c>
      <c r="AU373" s="271" t="s">
        <v>91</v>
      </c>
      <c r="AV373" s="13" t="s">
        <v>91</v>
      </c>
      <c r="AW373" s="13" t="s">
        <v>38</v>
      </c>
      <c r="AX373" s="13" t="s">
        <v>82</v>
      </c>
      <c r="AY373" s="271" t="s">
        <v>133</v>
      </c>
    </row>
    <row r="374" s="13" customFormat="1">
      <c r="A374" s="13"/>
      <c r="B374" s="261"/>
      <c r="C374" s="262"/>
      <c r="D374" s="251" t="s">
        <v>257</v>
      </c>
      <c r="E374" s="263" t="s">
        <v>1</v>
      </c>
      <c r="F374" s="264" t="s">
        <v>649</v>
      </c>
      <c r="G374" s="262"/>
      <c r="H374" s="265">
        <v>10.829000000000001</v>
      </c>
      <c r="I374" s="266"/>
      <c r="J374" s="262"/>
      <c r="K374" s="262"/>
      <c r="L374" s="267"/>
      <c r="M374" s="268"/>
      <c r="N374" s="269"/>
      <c r="O374" s="269"/>
      <c r="P374" s="269"/>
      <c r="Q374" s="269"/>
      <c r="R374" s="269"/>
      <c r="S374" s="269"/>
      <c r="T374" s="27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71" t="s">
        <v>257</v>
      </c>
      <c r="AU374" s="271" t="s">
        <v>91</v>
      </c>
      <c r="AV374" s="13" t="s">
        <v>91</v>
      </c>
      <c r="AW374" s="13" t="s">
        <v>38</v>
      </c>
      <c r="AX374" s="13" t="s">
        <v>82</v>
      </c>
      <c r="AY374" s="271" t="s">
        <v>133</v>
      </c>
    </row>
    <row r="375" s="13" customFormat="1">
      <c r="A375" s="13"/>
      <c r="B375" s="261"/>
      <c r="C375" s="262"/>
      <c r="D375" s="251" t="s">
        <v>257</v>
      </c>
      <c r="E375" s="263" t="s">
        <v>1</v>
      </c>
      <c r="F375" s="264" t="s">
        <v>650</v>
      </c>
      <c r="G375" s="262"/>
      <c r="H375" s="265">
        <v>13.321999999999999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71" t="s">
        <v>257</v>
      </c>
      <c r="AU375" s="271" t="s">
        <v>91</v>
      </c>
      <c r="AV375" s="13" t="s">
        <v>91</v>
      </c>
      <c r="AW375" s="13" t="s">
        <v>38</v>
      </c>
      <c r="AX375" s="13" t="s">
        <v>82</v>
      </c>
      <c r="AY375" s="271" t="s">
        <v>133</v>
      </c>
    </row>
    <row r="376" s="13" customFormat="1">
      <c r="A376" s="13"/>
      <c r="B376" s="261"/>
      <c r="C376" s="262"/>
      <c r="D376" s="251" t="s">
        <v>257</v>
      </c>
      <c r="E376" s="263" t="s">
        <v>1</v>
      </c>
      <c r="F376" s="264" t="s">
        <v>651</v>
      </c>
      <c r="G376" s="262"/>
      <c r="H376" s="265">
        <v>26.600000000000001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71" t="s">
        <v>257</v>
      </c>
      <c r="AU376" s="271" t="s">
        <v>91</v>
      </c>
      <c r="AV376" s="13" t="s">
        <v>91</v>
      </c>
      <c r="AW376" s="13" t="s">
        <v>38</v>
      </c>
      <c r="AX376" s="13" t="s">
        <v>82</v>
      </c>
      <c r="AY376" s="271" t="s">
        <v>133</v>
      </c>
    </row>
    <row r="377" s="14" customFormat="1">
      <c r="A377" s="14"/>
      <c r="B377" s="272"/>
      <c r="C377" s="273"/>
      <c r="D377" s="251" t="s">
        <v>257</v>
      </c>
      <c r="E377" s="274" t="s">
        <v>1</v>
      </c>
      <c r="F377" s="275" t="s">
        <v>260</v>
      </c>
      <c r="G377" s="273"/>
      <c r="H377" s="276">
        <v>51.535000000000004</v>
      </c>
      <c r="I377" s="277"/>
      <c r="J377" s="273"/>
      <c r="K377" s="273"/>
      <c r="L377" s="278"/>
      <c r="M377" s="279"/>
      <c r="N377" s="280"/>
      <c r="O377" s="280"/>
      <c r="P377" s="280"/>
      <c r="Q377" s="280"/>
      <c r="R377" s="280"/>
      <c r="S377" s="280"/>
      <c r="T377" s="28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82" t="s">
        <v>257</v>
      </c>
      <c r="AU377" s="282" t="s">
        <v>91</v>
      </c>
      <c r="AV377" s="14" t="s">
        <v>152</v>
      </c>
      <c r="AW377" s="14" t="s">
        <v>38</v>
      </c>
      <c r="AX377" s="14" t="s">
        <v>21</v>
      </c>
      <c r="AY377" s="282" t="s">
        <v>133</v>
      </c>
    </row>
    <row r="378" s="2" customFormat="1" ht="21.75" customHeight="1">
      <c r="A378" s="39"/>
      <c r="B378" s="40"/>
      <c r="C378" s="237" t="s">
        <v>699</v>
      </c>
      <c r="D378" s="237" t="s">
        <v>136</v>
      </c>
      <c r="E378" s="238" t="s">
        <v>700</v>
      </c>
      <c r="F378" s="239" t="s">
        <v>327</v>
      </c>
      <c r="G378" s="240" t="s">
        <v>328</v>
      </c>
      <c r="H378" s="241">
        <v>3.2000000000000002</v>
      </c>
      <c r="I378" s="242"/>
      <c r="J378" s="243">
        <f>ROUND(I378*H378,2)</f>
        <v>0</v>
      </c>
      <c r="K378" s="244"/>
      <c r="L378" s="45"/>
      <c r="M378" s="245" t="s">
        <v>1</v>
      </c>
      <c r="N378" s="246" t="s">
        <v>47</v>
      </c>
      <c r="O378" s="92"/>
      <c r="P378" s="247">
        <f>O378*H378</f>
        <v>0</v>
      </c>
      <c r="Q378" s="247">
        <v>0</v>
      </c>
      <c r="R378" s="247">
        <f>Q378*H378</f>
        <v>0</v>
      </c>
      <c r="S378" s="247">
        <v>0</v>
      </c>
      <c r="T378" s="248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9" t="s">
        <v>152</v>
      </c>
      <c r="AT378" s="249" t="s">
        <v>136</v>
      </c>
      <c r="AU378" s="249" t="s">
        <v>91</v>
      </c>
      <c r="AY378" s="18" t="s">
        <v>133</v>
      </c>
      <c r="BE378" s="250">
        <f>IF(N378="základní",J378,0)</f>
        <v>0</v>
      </c>
      <c r="BF378" s="250">
        <f>IF(N378="snížená",J378,0)</f>
        <v>0</v>
      </c>
      <c r="BG378" s="250">
        <f>IF(N378="zákl. přenesená",J378,0)</f>
        <v>0</v>
      </c>
      <c r="BH378" s="250">
        <f>IF(N378="sníž. přenesená",J378,0)</f>
        <v>0</v>
      </c>
      <c r="BI378" s="250">
        <f>IF(N378="nulová",J378,0)</f>
        <v>0</v>
      </c>
      <c r="BJ378" s="18" t="s">
        <v>21</v>
      </c>
      <c r="BK378" s="250">
        <f>ROUND(I378*H378,2)</f>
        <v>0</v>
      </c>
      <c r="BL378" s="18" t="s">
        <v>152</v>
      </c>
      <c r="BM378" s="249" t="s">
        <v>701</v>
      </c>
    </row>
    <row r="379" s="13" customFormat="1">
      <c r="A379" s="13"/>
      <c r="B379" s="261"/>
      <c r="C379" s="262"/>
      <c r="D379" s="251" t="s">
        <v>257</v>
      </c>
      <c r="E379" s="263" t="s">
        <v>1</v>
      </c>
      <c r="F379" s="264" t="s">
        <v>647</v>
      </c>
      <c r="G379" s="262"/>
      <c r="H379" s="265">
        <v>3.2000000000000002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71" t="s">
        <v>257</v>
      </c>
      <c r="AU379" s="271" t="s">
        <v>91</v>
      </c>
      <c r="AV379" s="13" t="s">
        <v>91</v>
      </c>
      <c r="AW379" s="13" t="s">
        <v>38</v>
      </c>
      <c r="AX379" s="13" t="s">
        <v>21</v>
      </c>
      <c r="AY379" s="271" t="s">
        <v>133</v>
      </c>
    </row>
    <row r="380" s="12" customFormat="1" ht="22.8" customHeight="1">
      <c r="A380" s="12"/>
      <c r="B380" s="221"/>
      <c r="C380" s="222"/>
      <c r="D380" s="223" t="s">
        <v>81</v>
      </c>
      <c r="E380" s="235" t="s">
        <v>702</v>
      </c>
      <c r="F380" s="235" t="s">
        <v>703</v>
      </c>
      <c r="G380" s="222"/>
      <c r="H380" s="222"/>
      <c r="I380" s="225"/>
      <c r="J380" s="236">
        <f>BK380</f>
        <v>0</v>
      </c>
      <c r="K380" s="222"/>
      <c r="L380" s="227"/>
      <c r="M380" s="228"/>
      <c r="N380" s="229"/>
      <c r="O380" s="229"/>
      <c r="P380" s="230">
        <f>P381</f>
        <v>0</v>
      </c>
      <c r="Q380" s="229"/>
      <c r="R380" s="230">
        <f>R381</f>
        <v>0</v>
      </c>
      <c r="S380" s="229"/>
      <c r="T380" s="231">
        <f>T381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32" t="s">
        <v>21</v>
      </c>
      <c r="AT380" s="233" t="s">
        <v>81</v>
      </c>
      <c r="AU380" s="233" t="s">
        <v>21</v>
      </c>
      <c r="AY380" s="232" t="s">
        <v>133</v>
      </c>
      <c r="BK380" s="234">
        <f>BK381</f>
        <v>0</v>
      </c>
    </row>
    <row r="381" s="2" customFormat="1" ht="21.75" customHeight="1">
      <c r="A381" s="39"/>
      <c r="B381" s="40"/>
      <c r="C381" s="237" t="s">
        <v>704</v>
      </c>
      <c r="D381" s="237" t="s">
        <v>136</v>
      </c>
      <c r="E381" s="238" t="s">
        <v>705</v>
      </c>
      <c r="F381" s="239" t="s">
        <v>706</v>
      </c>
      <c r="G381" s="240" t="s">
        <v>328</v>
      </c>
      <c r="H381" s="241">
        <v>79.420000000000002</v>
      </c>
      <c r="I381" s="242"/>
      <c r="J381" s="243">
        <f>ROUND(I381*H381,2)</f>
        <v>0</v>
      </c>
      <c r="K381" s="244"/>
      <c r="L381" s="45"/>
      <c r="M381" s="315" t="s">
        <v>1</v>
      </c>
      <c r="N381" s="316" t="s">
        <v>47</v>
      </c>
      <c r="O381" s="257"/>
      <c r="P381" s="317">
        <f>O381*H381</f>
        <v>0</v>
      </c>
      <c r="Q381" s="317">
        <v>0</v>
      </c>
      <c r="R381" s="317">
        <f>Q381*H381</f>
        <v>0</v>
      </c>
      <c r="S381" s="317">
        <v>0</v>
      </c>
      <c r="T381" s="31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9" t="s">
        <v>152</v>
      </c>
      <c r="AT381" s="249" t="s">
        <v>136</v>
      </c>
      <c r="AU381" s="249" t="s">
        <v>91</v>
      </c>
      <c r="AY381" s="18" t="s">
        <v>133</v>
      </c>
      <c r="BE381" s="250">
        <f>IF(N381="základní",J381,0)</f>
        <v>0</v>
      </c>
      <c r="BF381" s="250">
        <f>IF(N381="snížená",J381,0)</f>
        <v>0</v>
      </c>
      <c r="BG381" s="250">
        <f>IF(N381="zákl. přenesená",J381,0)</f>
        <v>0</v>
      </c>
      <c r="BH381" s="250">
        <f>IF(N381="sníž. přenesená",J381,0)</f>
        <v>0</v>
      </c>
      <c r="BI381" s="250">
        <f>IF(N381="nulová",J381,0)</f>
        <v>0</v>
      </c>
      <c r="BJ381" s="18" t="s">
        <v>21</v>
      </c>
      <c r="BK381" s="250">
        <f>ROUND(I381*H381,2)</f>
        <v>0</v>
      </c>
      <c r="BL381" s="18" t="s">
        <v>152</v>
      </c>
      <c r="BM381" s="249" t="s">
        <v>707</v>
      </c>
    </row>
    <row r="382" s="2" customFormat="1" ht="6.96" customHeight="1">
      <c r="A382" s="39"/>
      <c r="B382" s="67"/>
      <c r="C382" s="68"/>
      <c r="D382" s="68"/>
      <c r="E382" s="68"/>
      <c r="F382" s="68"/>
      <c r="G382" s="68"/>
      <c r="H382" s="68"/>
      <c r="I382" s="184"/>
      <c r="J382" s="68"/>
      <c r="K382" s="68"/>
      <c r="L382" s="45"/>
      <c r="M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</row>
  </sheetData>
  <sheetProtection sheet="1" autoFilter="0" formatColumns="0" formatRows="0" objects="1" scenarios="1" spinCount="100000" saltValue="cYBGQiwwmYuDcrMzGjLrWlO5VY3Ko+Bm0s4fdoNzZFfvKHTqu1b8LsQd3lOVtUB2qAZ1jSy6ywkhg4TMII9vhQ==" hashValue="sQImUXTSGZfUFXuqYPNOfUwioZk8b8H0YPUhkZnBrjao7idWQjSJJbw0Y0g/BU8v3dzoxa2KBgkQ2W1EfctUmQ==" algorithmName="SHA-512" password="CC35"/>
  <autoFilter ref="C121:K381"/>
  <mergeCells count="9">
    <mergeCell ref="E7:H7"/>
    <mergeCell ref="E9:H9"/>
    <mergeCell ref="E18:H18"/>
    <mergeCell ref="E27:H27"/>
    <mergeCell ref="E84:H84"/>
    <mergeCell ref="E86:H86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91</v>
      </c>
    </row>
    <row r="4" s="1" customFormat="1" ht="24.96" customHeight="1">
      <c r="B4" s="21"/>
      <c r="D4" s="141" t="s">
        <v>103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mostu ev.č. 272-011 most přes Jizeru v Benátkách nad Jizerou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24.75" customHeight="1">
      <c r="A9" s="39"/>
      <c r="B9" s="45"/>
      <c r="C9" s="39"/>
      <c r="D9" s="39"/>
      <c r="E9" s="146" t="s">
        <v>708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19</v>
      </c>
      <c r="E11" s="39"/>
      <c r="F11" s="147" t="s">
        <v>99</v>
      </c>
      <c r="G11" s="39"/>
      <c r="H11" s="39"/>
      <c r="I11" s="148" t="s">
        <v>20</v>
      </c>
      <c r="J11" s="147" t="s">
        <v>709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15. 10. 2020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28</v>
      </c>
      <c r="E14" s="39"/>
      <c r="F14" s="39"/>
      <c r="G14" s="39"/>
      <c r="H14" s="39"/>
      <c r="I14" s="148" t="s">
        <v>29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30</v>
      </c>
      <c r="F15" s="39"/>
      <c r="G15" s="39"/>
      <c r="H15" s="39"/>
      <c r="I15" s="148" t="s">
        <v>31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32</v>
      </c>
      <c r="E17" s="39"/>
      <c r="F17" s="39"/>
      <c r="G17" s="39"/>
      <c r="H17" s="39"/>
      <c r="I17" s="148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34</v>
      </c>
      <c r="E20" s="39"/>
      <c r="F20" s="39"/>
      <c r="G20" s="39"/>
      <c r="H20" s="39"/>
      <c r="I20" s="148" t="s">
        <v>29</v>
      </c>
      <c r="J20" s="147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36</v>
      </c>
      <c r="F21" s="39"/>
      <c r="G21" s="39"/>
      <c r="H21" s="39"/>
      <c r="I21" s="148" t="s">
        <v>31</v>
      </c>
      <c r="J21" s="147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39</v>
      </c>
      <c r="E23" s="39"/>
      <c r="F23" s="39"/>
      <c r="G23" s="39"/>
      <c r="H23" s="39"/>
      <c r="I23" s="148" t="s">
        <v>29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40</v>
      </c>
      <c r="F24" s="39"/>
      <c r="G24" s="39"/>
      <c r="H24" s="39"/>
      <c r="I24" s="148" t="s">
        <v>31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41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42</v>
      </c>
      <c r="E30" s="39"/>
      <c r="F30" s="39"/>
      <c r="G30" s="39"/>
      <c r="H30" s="39"/>
      <c r="I30" s="145"/>
      <c r="J30" s="158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44</v>
      </c>
      <c r="G32" s="39"/>
      <c r="H32" s="39"/>
      <c r="I32" s="160" t="s">
        <v>43</v>
      </c>
      <c r="J32" s="159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46</v>
      </c>
      <c r="E33" s="143" t="s">
        <v>47</v>
      </c>
      <c r="F33" s="162">
        <f>ROUND((SUM(BE133:BE1021)),  2)</f>
        <v>0</v>
      </c>
      <c r="G33" s="39"/>
      <c r="H33" s="39"/>
      <c r="I33" s="163">
        <v>0.20999999999999999</v>
      </c>
      <c r="J33" s="162">
        <f>ROUND(((SUM(BE133:BE1021))*I33),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48</v>
      </c>
      <c r="F34" s="162">
        <f>ROUND((SUM(BF133:BF1021)),  2)</f>
        <v>0</v>
      </c>
      <c r="G34" s="39"/>
      <c r="H34" s="39"/>
      <c r="I34" s="163">
        <v>0.14999999999999999</v>
      </c>
      <c r="J34" s="162">
        <f>ROUND(((SUM(BF133:BF1021))*I34),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49</v>
      </c>
      <c r="F35" s="162">
        <f>ROUND((SUM(BG133:BG1021)),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50</v>
      </c>
      <c r="F36" s="162">
        <f>ROUND((SUM(BH133:BH1021)),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51</v>
      </c>
      <c r="F37" s="162">
        <f>ROUND((SUM(BI133:BI1021)),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52</v>
      </c>
      <c r="E39" s="166"/>
      <c r="F39" s="166"/>
      <c r="G39" s="167" t="s">
        <v>53</v>
      </c>
      <c r="H39" s="168" t="s">
        <v>54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59</v>
      </c>
      <c r="E65" s="180"/>
      <c r="F65" s="180"/>
      <c r="G65" s="172" t="s">
        <v>60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8" t="str">
        <f>E7</f>
        <v>Oprava mostu ev.č. 272-011 most přes Jizeru v Benátkách nad Jizerou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24.75" customHeight="1">
      <c r="A87" s="39"/>
      <c r="B87" s="40"/>
      <c r="C87" s="41"/>
      <c r="D87" s="41"/>
      <c r="E87" s="77" t="str">
        <f>E9</f>
        <v>SO 201 - SO 201 - Most ev.č. 272-011 přes Jizeru v Benátkách nad Jizerou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Benátky nad Jizerou</v>
      </c>
      <c r="G89" s="41"/>
      <c r="H89" s="41"/>
      <c r="I89" s="148" t="s">
        <v>24</v>
      </c>
      <c r="J89" s="80" t="str">
        <f>IF(J12="","",J12)</f>
        <v>15. 10. 2020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Středočeský kraj</v>
      </c>
      <c r="G91" s="41"/>
      <c r="H91" s="41"/>
      <c r="I91" s="148" t="s">
        <v>34</v>
      </c>
      <c r="J91" s="37" t="str">
        <f>E21</f>
        <v>PUDIS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148" t="s">
        <v>39</v>
      </c>
      <c r="J92" s="37" t="str">
        <f>E24</f>
        <v>B.Gruntorádová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9" t="s">
        <v>107</v>
      </c>
      <c r="D94" s="190"/>
      <c r="E94" s="190"/>
      <c r="F94" s="190"/>
      <c r="G94" s="190"/>
      <c r="H94" s="190"/>
      <c r="I94" s="191"/>
      <c r="J94" s="192" t="s">
        <v>108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109</v>
      </c>
      <c r="D96" s="41"/>
      <c r="E96" s="41"/>
      <c r="F96" s="41"/>
      <c r="G96" s="41"/>
      <c r="H96" s="41"/>
      <c r="I96" s="145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110</v>
      </c>
    </row>
    <row r="97" hidden="1" s="9" customFormat="1" ht="24.96" customHeight="1">
      <c r="A97" s="9"/>
      <c r="B97" s="194"/>
      <c r="C97" s="195"/>
      <c r="D97" s="196" t="s">
        <v>242</v>
      </c>
      <c r="E97" s="197"/>
      <c r="F97" s="197"/>
      <c r="G97" s="197"/>
      <c r="H97" s="197"/>
      <c r="I97" s="198"/>
      <c r="J97" s="199">
        <f>J134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243</v>
      </c>
      <c r="E98" s="204"/>
      <c r="F98" s="204"/>
      <c r="G98" s="204"/>
      <c r="H98" s="204"/>
      <c r="I98" s="205"/>
      <c r="J98" s="206">
        <f>J135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710</v>
      </c>
      <c r="E99" s="204"/>
      <c r="F99" s="204"/>
      <c r="G99" s="204"/>
      <c r="H99" s="204"/>
      <c r="I99" s="205"/>
      <c r="J99" s="206">
        <f>J302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711</v>
      </c>
      <c r="E100" s="204"/>
      <c r="F100" s="204"/>
      <c r="G100" s="204"/>
      <c r="H100" s="204"/>
      <c r="I100" s="205"/>
      <c r="J100" s="206">
        <f>J329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202"/>
      <c r="D101" s="203" t="s">
        <v>712</v>
      </c>
      <c r="E101" s="204"/>
      <c r="F101" s="204"/>
      <c r="G101" s="204"/>
      <c r="H101" s="204"/>
      <c r="I101" s="205"/>
      <c r="J101" s="206">
        <f>J460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202"/>
      <c r="D102" s="203" t="s">
        <v>244</v>
      </c>
      <c r="E102" s="204"/>
      <c r="F102" s="204"/>
      <c r="G102" s="204"/>
      <c r="H102" s="204"/>
      <c r="I102" s="205"/>
      <c r="J102" s="206">
        <f>J548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1"/>
      <c r="C103" s="202"/>
      <c r="D103" s="203" t="s">
        <v>713</v>
      </c>
      <c r="E103" s="204"/>
      <c r="F103" s="204"/>
      <c r="G103" s="204"/>
      <c r="H103" s="204"/>
      <c r="I103" s="205"/>
      <c r="J103" s="206">
        <f>J603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1"/>
      <c r="C104" s="202"/>
      <c r="D104" s="203" t="s">
        <v>245</v>
      </c>
      <c r="E104" s="204"/>
      <c r="F104" s="204"/>
      <c r="G104" s="204"/>
      <c r="H104" s="204"/>
      <c r="I104" s="205"/>
      <c r="J104" s="206">
        <f>J654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1"/>
      <c r="C105" s="202"/>
      <c r="D105" s="203" t="s">
        <v>246</v>
      </c>
      <c r="E105" s="204"/>
      <c r="F105" s="204"/>
      <c r="G105" s="204"/>
      <c r="H105" s="204"/>
      <c r="I105" s="205"/>
      <c r="J105" s="206">
        <f>J667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1"/>
      <c r="C106" s="202"/>
      <c r="D106" s="203" t="s">
        <v>247</v>
      </c>
      <c r="E106" s="204"/>
      <c r="F106" s="204"/>
      <c r="G106" s="204"/>
      <c r="H106" s="204"/>
      <c r="I106" s="205"/>
      <c r="J106" s="206">
        <f>J872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1"/>
      <c r="C107" s="202"/>
      <c r="D107" s="203" t="s">
        <v>248</v>
      </c>
      <c r="E107" s="204"/>
      <c r="F107" s="204"/>
      <c r="G107" s="204"/>
      <c r="H107" s="204"/>
      <c r="I107" s="205"/>
      <c r="J107" s="206">
        <f>J918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94"/>
      <c r="C108" s="195"/>
      <c r="D108" s="196" t="s">
        <v>714</v>
      </c>
      <c r="E108" s="197"/>
      <c r="F108" s="197"/>
      <c r="G108" s="197"/>
      <c r="H108" s="197"/>
      <c r="I108" s="198"/>
      <c r="J108" s="199">
        <f>J921</f>
        <v>0</v>
      </c>
      <c r="K108" s="195"/>
      <c r="L108" s="20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201"/>
      <c r="C109" s="202"/>
      <c r="D109" s="203" t="s">
        <v>715</v>
      </c>
      <c r="E109" s="204"/>
      <c r="F109" s="204"/>
      <c r="G109" s="204"/>
      <c r="H109" s="204"/>
      <c r="I109" s="205"/>
      <c r="J109" s="206">
        <f>J922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201"/>
      <c r="C110" s="202"/>
      <c r="D110" s="203" t="s">
        <v>716</v>
      </c>
      <c r="E110" s="204"/>
      <c r="F110" s="204"/>
      <c r="G110" s="204"/>
      <c r="H110" s="204"/>
      <c r="I110" s="205"/>
      <c r="J110" s="206">
        <f>J1002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9" customFormat="1" ht="24.96" customHeight="1">
      <c r="A111" s="9"/>
      <c r="B111" s="194"/>
      <c r="C111" s="195"/>
      <c r="D111" s="196" t="s">
        <v>717</v>
      </c>
      <c r="E111" s="197"/>
      <c r="F111" s="197"/>
      <c r="G111" s="197"/>
      <c r="H111" s="197"/>
      <c r="I111" s="198"/>
      <c r="J111" s="199">
        <f>J1014</f>
        <v>0</v>
      </c>
      <c r="K111" s="195"/>
      <c r="L111" s="20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hidden="1" s="10" customFormat="1" ht="19.92" customHeight="1">
      <c r="A112" s="10"/>
      <c r="B112" s="201"/>
      <c r="C112" s="202"/>
      <c r="D112" s="203" t="s">
        <v>718</v>
      </c>
      <c r="E112" s="204"/>
      <c r="F112" s="204"/>
      <c r="G112" s="204"/>
      <c r="H112" s="204"/>
      <c r="I112" s="205"/>
      <c r="J112" s="206">
        <f>J1015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201"/>
      <c r="C113" s="202"/>
      <c r="D113" s="203" t="s">
        <v>719</v>
      </c>
      <c r="E113" s="204"/>
      <c r="F113" s="204"/>
      <c r="G113" s="204"/>
      <c r="H113" s="204"/>
      <c r="I113" s="205"/>
      <c r="J113" s="206">
        <f>J1019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hidden="1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184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hidden="1"/>
    <row r="117" hidden="1"/>
    <row r="118" hidden="1"/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187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117</v>
      </c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8" t="str">
        <f>E7</f>
        <v>Oprava mostu ev.č. 272-011 most přes Jizeru v Benátkách nad Jizerou</v>
      </c>
      <c r="F123" s="33"/>
      <c r="G123" s="33"/>
      <c r="H123" s="33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104</v>
      </c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75" customHeight="1">
      <c r="A125" s="39"/>
      <c r="B125" s="40"/>
      <c r="C125" s="41"/>
      <c r="D125" s="41"/>
      <c r="E125" s="77" t="str">
        <f>E9</f>
        <v>SO 201 - SO 201 - Most ev.č. 272-011 přes Jizeru v Benátkách nad Jizerou</v>
      </c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22</v>
      </c>
      <c r="D127" s="41"/>
      <c r="E127" s="41"/>
      <c r="F127" s="28" t="str">
        <f>F12</f>
        <v>Benátky nad Jizerou</v>
      </c>
      <c r="G127" s="41"/>
      <c r="H127" s="41"/>
      <c r="I127" s="148" t="s">
        <v>24</v>
      </c>
      <c r="J127" s="80" t="str">
        <f>IF(J12="","",J12)</f>
        <v>15. 10. 2020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E15</f>
        <v>Středočeský kraj</v>
      </c>
      <c r="G129" s="41"/>
      <c r="H129" s="41"/>
      <c r="I129" s="148" t="s">
        <v>34</v>
      </c>
      <c r="J129" s="37" t="str">
        <f>E21</f>
        <v>PUDIS a.s.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32</v>
      </c>
      <c r="D130" s="41"/>
      <c r="E130" s="41"/>
      <c r="F130" s="28" t="str">
        <f>IF(E18="","",E18)</f>
        <v>Vyplň údaj</v>
      </c>
      <c r="G130" s="41"/>
      <c r="H130" s="41"/>
      <c r="I130" s="148" t="s">
        <v>39</v>
      </c>
      <c r="J130" s="37" t="str">
        <f>E24</f>
        <v>B.Gruntorádová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8"/>
      <c r="B132" s="209"/>
      <c r="C132" s="210" t="s">
        <v>118</v>
      </c>
      <c r="D132" s="211" t="s">
        <v>67</v>
      </c>
      <c r="E132" s="211" t="s">
        <v>63</v>
      </c>
      <c r="F132" s="211" t="s">
        <v>64</v>
      </c>
      <c r="G132" s="211" t="s">
        <v>119</v>
      </c>
      <c r="H132" s="211" t="s">
        <v>120</v>
      </c>
      <c r="I132" s="212" t="s">
        <v>121</v>
      </c>
      <c r="J132" s="213" t="s">
        <v>108</v>
      </c>
      <c r="K132" s="214" t="s">
        <v>122</v>
      </c>
      <c r="L132" s="215"/>
      <c r="M132" s="101" t="s">
        <v>1</v>
      </c>
      <c r="N132" s="102" t="s">
        <v>46</v>
      </c>
      <c r="O132" s="102" t="s">
        <v>123</v>
      </c>
      <c r="P132" s="102" t="s">
        <v>124</v>
      </c>
      <c r="Q132" s="102" t="s">
        <v>125</v>
      </c>
      <c r="R132" s="102" t="s">
        <v>126</v>
      </c>
      <c r="S132" s="102" t="s">
        <v>127</v>
      </c>
      <c r="T132" s="103" t="s">
        <v>128</v>
      </c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</row>
    <row r="133" s="2" customFormat="1" ht="22.8" customHeight="1">
      <c r="A133" s="39"/>
      <c r="B133" s="40"/>
      <c r="C133" s="108" t="s">
        <v>129</v>
      </c>
      <c r="D133" s="41"/>
      <c r="E133" s="41"/>
      <c r="F133" s="41"/>
      <c r="G133" s="41"/>
      <c r="H133" s="41"/>
      <c r="I133" s="145"/>
      <c r="J133" s="216">
        <f>BK133</f>
        <v>0</v>
      </c>
      <c r="K133" s="41"/>
      <c r="L133" s="45"/>
      <c r="M133" s="104"/>
      <c r="N133" s="217"/>
      <c r="O133" s="105"/>
      <c r="P133" s="218">
        <f>P134+P921+P1014</f>
        <v>0</v>
      </c>
      <c r="Q133" s="105"/>
      <c r="R133" s="218">
        <f>R134+R921+R1014</f>
        <v>590.36056371999985</v>
      </c>
      <c r="S133" s="105"/>
      <c r="T133" s="219">
        <f>T134+T921+T1014</f>
        <v>773.36513300000013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81</v>
      </c>
      <c r="AU133" s="18" t="s">
        <v>110</v>
      </c>
      <c r="BK133" s="220">
        <f>BK134+BK921+BK1014</f>
        <v>0</v>
      </c>
    </row>
    <row r="134" s="12" customFormat="1" ht="25.92" customHeight="1">
      <c r="A134" s="12"/>
      <c r="B134" s="221"/>
      <c r="C134" s="222"/>
      <c r="D134" s="223" t="s">
        <v>81</v>
      </c>
      <c r="E134" s="224" t="s">
        <v>249</v>
      </c>
      <c r="F134" s="224" t="s">
        <v>250</v>
      </c>
      <c r="G134" s="222"/>
      <c r="H134" s="222"/>
      <c r="I134" s="225"/>
      <c r="J134" s="226">
        <f>BK134</f>
        <v>0</v>
      </c>
      <c r="K134" s="222"/>
      <c r="L134" s="227"/>
      <c r="M134" s="228"/>
      <c r="N134" s="229"/>
      <c r="O134" s="229"/>
      <c r="P134" s="230">
        <f>P135+P302+P329+P460+P548+P603+P654+P667+P872+P918</f>
        <v>0</v>
      </c>
      <c r="Q134" s="229"/>
      <c r="R134" s="230">
        <f>R135+R302+R329+R460+R548+R603+R654+R667+R872+R918</f>
        <v>588.77180823999993</v>
      </c>
      <c r="S134" s="229"/>
      <c r="T134" s="231">
        <f>T135+T302+T329+T460+T548+T603+T654+T667+T872+T918</f>
        <v>760.83037300000012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2" t="s">
        <v>21</v>
      </c>
      <c r="AT134" s="233" t="s">
        <v>81</v>
      </c>
      <c r="AU134" s="233" t="s">
        <v>82</v>
      </c>
      <c r="AY134" s="232" t="s">
        <v>133</v>
      </c>
      <c r="BK134" s="234">
        <f>BK135+BK302+BK329+BK460+BK548+BK603+BK654+BK667+BK872+BK918</f>
        <v>0</v>
      </c>
    </row>
    <row r="135" s="12" customFormat="1" ht="22.8" customHeight="1">
      <c r="A135" s="12"/>
      <c r="B135" s="221"/>
      <c r="C135" s="222"/>
      <c r="D135" s="223" t="s">
        <v>81</v>
      </c>
      <c r="E135" s="235" t="s">
        <v>21</v>
      </c>
      <c r="F135" s="235" t="s">
        <v>251</v>
      </c>
      <c r="G135" s="222"/>
      <c r="H135" s="222"/>
      <c r="I135" s="225"/>
      <c r="J135" s="236">
        <f>BK135</f>
        <v>0</v>
      </c>
      <c r="K135" s="222"/>
      <c r="L135" s="227"/>
      <c r="M135" s="228"/>
      <c r="N135" s="229"/>
      <c r="O135" s="229"/>
      <c r="P135" s="230">
        <f>SUM(P136:P301)</f>
        <v>0</v>
      </c>
      <c r="Q135" s="229"/>
      <c r="R135" s="230">
        <f>SUM(R136:R301)</f>
        <v>59.853203269999995</v>
      </c>
      <c r="S135" s="229"/>
      <c r="T135" s="231">
        <f>SUM(T136:T301)</f>
        <v>384.73435000000006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2" t="s">
        <v>21</v>
      </c>
      <c r="AT135" s="233" t="s">
        <v>81</v>
      </c>
      <c r="AU135" s="233" t="s">
        <v>21</v>
      </c>
      <c r="AY135" s="232" t="s">
        <v>133</v>
      </c>
      <c r="BK135" s="234">
        <f>SUM(BK136:BK301)</f>
        <v>0</v>
      </c>
    </row>
    <row r="136" s="2" customFormat="1" ht="33" customHeight="1">
      <c r="A136" s="39"/>
      <c r="B136" s="40"/>
      <c r="C136" s="237" t="s">
        <v>21</v>
      </c>
      <c r="D136" s="237" t="s">
        <v>136</v>
      </c>
      <c r="E136" s="238" t="s">
        <v>720</v>
      </c>
      <c r="F136" s="239" t="s">
        <v>721</v>
      </c>
      <c r="G136" s="240" t="s">
        <v>254</v>
      </c>
      <c r="H136" s="241">
        <v>39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47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152</v>
      </c>
      <c r="AT136" s="249" t="s">
        <v>136</v>
      </c>
      <c r="AU136" s="249" t="s">
        <v>91</v>
      </c>
      <c r="AY136" s="18" t="s">
        <v>133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21</v>
      </c>
      <c r="BK136" s="250">
        <f>ROUND(I136*H136,2)</f>
        <v>0</v>
      </c>
      <c r="BL136" s="18" t="s">
        <v>152</v>
      </c>
      <c r="BM136" s="249" t="s">
        <v>722</v>
      </c>
    </row>
    <row r="137" s="2" customFormat="1">
      <c r="A137" s="39"/>
      <c r="B137" s="40"/>
      <c r="C137" s="41"/>
      <c r="D137" s="251" t="s">
        <v>142</v>
      </c>
      <c r="E137" s="41"/>
      <c r="F137" s="252" t="s">
        <v>723</v>
      </c>
      <c r="G137" s="41"/>
      <c r="H137" s="41"/>
      <c r="I137" s="145"/>
      <c r="J137" s="41"/>
      <c r="K137" s="41"/>
      <c r="L137" s="45"/>
      <c r="M137" s="253"/>
      <c r="N137" s="25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142</v>
      </c>
      <c r="AU137" s="18" t="s">
        <v>91</v>
      </c>
    </row>
    <row r="138" s="15" customFormat="1">
      <c r="A138" s="15"/>
      <c r="B138" s="294"/>
      <c r="C138" s="295"/>
      <c r="D138" s="251" t="s">
        <v>257</v>
      </c>
      <c r="E138" s="296" t="s">
        <v>1</v>
      </c>
      <c r="F138" s="297" t="s">
        <v>724</v>
      </c>
      <c r="G138" s="295"/>
      <c r="H138" s="296" t="s">
        <v>1</v>
      </c>
      <c r="I138" s="298"/>
      <c r="J138" s="295"/>
      <c r="K138" s="295"/>
      <c r="L138" s="299"/>
      <c r="M138" s="300"/>
      <c r="N138" s="301"/>
      <c r="O138" s="301"/>
      <c r="P138" s="301"/>
      <c r="Q138" s="301"/>
      <c r="R138" s="301"/>
      <c r="S138" s="301"/>
      <c r="T138" s="30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303" t="s">
        <v>257</v>
      </c>
      <c r="AU138" s="303" t="s">
        <v>91</v>
      </c>
      <c r="AV138" s="15" t="s">
        <v>21</v>
      </c>
      <c r="AW138" s="15" t="s">
        <v>38</v>
      </c>
      <c r="AX138" s="15" t="s">
        <v>82</v>
      </c>
      <c r="AY138" s="303" t="s">
        <v>133</v>
      </c>
    </row>
    <row r="139" s="13" customFormat="1">
      <c r="A139" s="13"/>
      <c r="B139" s="261"/>
      <c r="C139" s="262"/>
      <c r="D139" s="251" t="s">
        <v>257</v>
      </c>
      <c r="E139" s="263" t="s">
        <v>1</v>
      </c>
      <c r="F139" s="264" t="s">
        <v>725</v>
      </c>
      <c r="G139" s="262"/>
      <c r="H139" s="265">
        <v>39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1" t="s">
        <v>257</v>
      </c>
      <c r="AU139" s="271" t="s">
        <v>91</v>
      </c>
      <c r="AV139" s="13" t="s">
        <v>91</v>
      </c>
      <c r="AW139" s="13" t="s">
        <v>38</v>
      </c>
      <c r="AX139" s="13" t="s">
        <v>21</v>
      </c>
      <c r="AY139" s="271" t="s">
        <v>133</v>
      </c>
    </row>
    <row r="140" s="2" customFormat="1" ht="21.75" customHeight="1">
      <c r="A140" s="39"/>
      <c r="B140" s="40"/>
      <c r="C140" s="237" t="s">
        <v>91</v>
      </c>
      <c r="D140" s="237" t="s">
        <v>136</v>
      </c>
      <c r="E140" s="238" t="s">
        <v>726</v>
      </c>
      <c r="F140" s="239" t="s">
        <v>727</v>
      </c>
      <c r="G140" s="240" t="s">
        <v>302</v>
      </c>
      <c r="H140" s="241">
        <v>4.875</v>
      </c>
      <c r="I140" s="242"/>
      <c r="J140" s="243">
        <f>ROUND(I140*H140,2)</f>
        <v>0</v>
      </c>
      <c r="K140" s="244"/>
      <c r="L140" s="45"/>
      <c r="M140" s="245" t="s">
        <v>1</v>
      </c>
      <c r="N140" s="246" t="s">
        <v>47</v>
      </c>
      <c r="O140" s="92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152</v>
      </c>
      <c r="AT140" s="249" t="s">
        <v>136</v>
      </c>
      <c r="AU140" s="249" t="s">
        <v>91</v>
      </c>
      <c r="AY140" s="18" t="s">
        <v>133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8" t="s">
        <v>21</v>
      </c>
      <c r="BK140" s="250">
        <f>ROUND(I140*H140,2)</f>
        <v>0</v>
      </c>
      <c r="BL140" s="18" t="s">
        <v>152</v>
      </c>
      <c r="BM140" s="249" t="s">
        <v>728</v>
      </c>
    </row>
    <row r="141" s="2" customFormat="1">
      <c r="A141" s="39"/>
      <c r="B141" s="40"/>
      <c r="C141" s="41"/>
      <c r="D141" s="251" t="s">
        <v>142</v>
      </c>
      <c r="E141" s="41"/>
      <c r="F141" s="252" t="s">
        <v>729</v>
      </c>
      <c r="G141" s="41"/>
      <c r="H141" s="41"/>
      <c r="I141" s="145"/>
      <c r="J141" s="41"/>
      <c r="K141" s="41"/>
      <c r="L141" s="45"/>
      <c r="M141" s="253"/>
      <c r="N141" s="25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142</v>
      </c>
      <c r="AU141" s="18" t="s">
        <v>91</v>
      </c>
    </row>
    <row r="142" s="13" customFormat="1">
      <c r="A142" s="13"/>
      <c r="B142" s="261"/>
      <c r="C142" s="262"/>
      <c r="D142" s="251" t="s">
        <v>257</v>
      </c>
      <c r="E142" s="262"/>
      <c r="F142" s="264" t="s">
        <v>730</v>
      </c>
      <c r="G142" s="262"/>
      <c r="H142" s="265">
        <v>4.875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1" t="s">
        <v>257</v>
      </c>
      <c r="AU142" s="271" t="s">
        <v>91</v>
      </c>
      <c r="AV142" s="13" t="s">
        <v>91</v>
      </c>
      <c r="AW142" s="13" t="s">
        <v>4</v>
      </c>
      <c r="AX142" s="13" t="s">
        <v>21</v>
      </c>
      <c r="AY142" s="271" t="s">
        <v>133</v>
      </c>
    </row>
    <row r="143" s="2" customFormat="1" ht="21.75" customHeight="1">
      <c r="A143" s="39"/>
      <c r="B143" s="40"/>
      <c r="C143" s="237" t="s">
        <v>147</v>
      </c>
      <c r="D143" s="237" t="s">
        <v>136</v>
      </c>
      <c r="E143" s="238" t="s">
        <v>731</v>
      </c>
      <c r="F143" s="239" t="s">
        <v>732</v>
      </c>
      <c r="G143" s="240" t="s">
        <v>254</v>
      </c>
      <c r="H143" s="241">
        <v>8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47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0.23999999999999999</v>
      </c>
      <c r="T143" s="248">
        <f>S143*H143</f>
        <v>1.9199999999999999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152</v>
      </c>
      <c r="AT143" s="249" t="s">
        <v>136</v>
      </c>
      <c r="AU143" s="249" t="s">
        <v>91</v>
      </c>
      <c r="AY143" s="18" t="s">
        <v>133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21</v>
      </c>
      <c r="BK143" s="250">
        <f>ROUND(I143*H143,2)</f>
        <v>0</v>
      </c>
      <c r="BL143" s="18" t="s">
        <v>152</v>
      </c>
      <c r="BM143" s="249" t="s">
        <v>733</v>
      </c>
    </row>
    <row r="144" s="2" customFormat="1">
      <c r="A144" s="39"/>
      <c r="B144" s="40"/>
      <c r="C144" s="41"/>
      <c r="D144" s="251" t="s">
        <v>142</v>
      </c>
      <c r="E144" s="41"/>
      <c r="F144" s="252" t="s">
        <v>734</v>
      </c>
      <c r="G144" s="41"/>
      <c r="H144" s="41"/>
      <c r="I144" s="145"/>
      <c r="J144" s="41"/>
      <c r="K144" s="41"/>
      <c r="L144" s="45"/>
      <c r="M144" s="253"/>
      <c r="N144" s="25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142</v>
      </c>
      <c r="AU144" s="18" t="s">
        <v>91</v>
      </c>
    </row>
    <row r="145" s="13" customFormat="1">
      <c r="A145" s="13"/>
      <c r="B145" s="261"/>
      <c r="C145" s="262"/>
      <c r="D145" s="251" t="s">
        <v>257</v>
      </c>
      <c r="E145" s="263" t="s">
        <v>1</v>
      </c>
      <c r="F145" s="264" t="s">
        <v>735</v>
      </c>
      <c r="G145" s="262"/>
      <c r="H145" s="265">
        <v>8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1" t="s">
        <v>257</v>
      </c>
      <c r="AU145" s="271" t="s">
        <v>91</v>
      </c>
      <c r="AV145" s="13" t="s">
        <v>91</v>
      </c>
      <c r="AW145" s="13" t="s">
        <v>38</v>
      </c>
      <c r="AX145" s="13" t="s">
        <v>21</v>
      </c>
      <c r="AY145" s="271" t="s">
        <v>133</v>
      </c>
    </row>
    <row r="146" s="2" customFormat="1" ht="21.75" customHeight="1">
      <c r="A146" s="39"/>
      <c r="B146" s="40"/>
      <c r="C146" s="237" t="s">
        <v>152</v>
      </c>
      <c r="D146" s="237" t="s">
        <v>136</v>
      </c>
      <c r="E146" s="238" t="s">
        <v>736</v>
      </c>
      <c r="F146" s="239" t="s">
        <v>737</v>
      </c>
      <c r="G146" s="240" t="s">
        <v>254</v>
      </c>
      <c r="H146" s="241">
        <v>132.84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47</v>
      </c>
      <c r="O146" s="92"/>
      <c r="P146" s="247">
        <f>O146*H146</f>
        <v>0</v>
      </c>
      <c r="Q146" s="247">
        <v>0</v>
      </c>
      <c r="R146" s="247">
        <f>Q146*H146</f>
        <v>0</v>
      </c>
      <c r="S146" s="247">
        <v>0.5</v>
      </c>
      <c r="T146" s="248">
        <f>S146*H146</f>
        <v>66.420000000000002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152</v>
      </c>
      <c r="AT146" s="249" t="s">
        <v>136</v>
      </c>
      <c r="AU146" s="249" t="s">
        <v>91</v>
      </c>
      <c r="AY146" s="18" t="s">
        <v>133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21</v>
      </c>
      <c r="BK146" s="250">
        <f>ROUND(I146*H146,2)</f>
        <v>0</v>
      </c>
      <c r="BL146" s="18" t="s">
        <v>152</v>
      </c>
      <c r="BM146" s="249" t="s">
        <v>738</v>
      </c>
    </row>
    <row r="147" s="2" customFormat="1">
      <c r="A147" s="39"/>
      <c r="B147" s="40"/>
      <c r="C147" s="41"/>
      <c r="D147" s="251" t="s">
        <v>142</v>
      </c>
      <c r="E147" s="41"/>
      <c r="F147" s="252" t="s">
        <v>734</v>
      </c>
      <c r="G147" s="41"/>
      <c r="H147" s="41"/>
      <c r="I147" s="145"/>
      <c r="J147" s="41"/>
      <c r="K147" s="41"/>
      <c r="L147" s="45"/>
      <c r="M147" s="253"/>
      <c r="N147" s="25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91</v>
      </c>
    </row>
    <row r="148" s="13" customFormat="1">
      <c r="A148" s="13"/>
      <c r="B148" s="261"/>
      <c r="C148" s="262"/>
      <c r="D148" s="251" t="s">
        <v>257</v>
      </c>
      <c r="E148" s="263" t="s">
        <v>1</v>
      </c>
      <c r="F148" s="264" t="s">
        <v>739</v>
      </c>
      <c r="G148" s="262"/>
      <c r="H148" s="265">
        <v>94.840000000000003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1" t="s">
        <v>257</v>
      </c>
      <c r="AU148" s="271" t="s">
        <v>91</v>
      </c>
      <c r="AV148" s="13" t="s">
        <v>91</v>
      </c>
      <c r="AW148" s="13" t="s">
        <v>38</v>
      </c>
      <c r="AX148" s="13" t="s">
        <v>82</v>
      </c>
      <c r="AY148" s="271" t="s">
        <v>133</v>
      </c>
    </row>
    <row r="149" s="13" customFormat="1">
      <c r="A149" s="13"/>
      <c r="B149" s="261"/>
      <c r="C149" s="262"/>
      <c r="D149" s="251" t="s">
        <v>257</v>
      </c>
      <c r="E149" s="263" t="s">
        <v>1</v>
      </c>
      <c r="F149" s="264" t="s">
        <v>740</v>
      </c>
      <c r="G149" s="262"/>
      <c r="H149" s="265">
        <v>38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1" t="s">
        <v>257</v>
      </c>
      <c r="AU149" s="271" t="s">
        <v>91</v>
      </c>
      <c r="AV149" s="13" t="s">
        <v>91</v>
      </c>
      <c r="AW149" s="13" t="s">
        <v>38</v>
      </c>
      <c r="AX149" s="13" t="s">
        <v>82</v>
      </c>
      <c r="AY149" s="271" t="s">
        <v>133</v>
      </c>
    </row>
    <row r="150" s="14" customFormat="1">
      <c r="A150" s="14"/>
      <c r="B150" s="272"/>
      <c r="C150" s="273"/>
      <c r="D150" s="251" t="s">
        <v>257</v>
      </c>
      <c r="E150" s="274" t="s">
        <v>1</v>
      </c>
      <c r="F150" s="275" t="s">
        <v>260</v>
      </c>
      <c r="G150" s="273"/>
      <c r="H150" s="276">
        <v>132.84</v>
      </c>
      <c r="I150" s="277"/>
      <c r="J150" s="273"/>
      <c r="K150" s="273"/>
      <c r="L150" s="278"/>
      <c r="M150" s="279"/>
      <c r="N150" s="280"/>
      <c r="O150" s="280"/>
      <c r="P150" s="280"/>
      <c r="Q150" s="280"/>
      <c r="R150" s="280"/>
      <c r="S150" s="280"/>
      <c r="T150" s="28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2" t="s">
        <v>257</v>
      </c>
      <c r="AU150" s="282" t="s">
        <v>91</v>
      </c>
      <c r="AV150" s="14" t="s">
        <v>152</v>
      </c>
      <c r="AW150" s="14" t="s">
        <v>38</v>
      </c>
      <c r="AX150" s="14" t="s">
        <v>21</v>
      </c>
      <c r="AY150" s="282" t="s">
        <v>133</v>
      </c>
    </row>
    <row r="151" s="2" customFormat="1" ht="21.75" customHeight="1">
      <c r="A151" s="39"/>
      <c r="B151" s="40"/>
      <c r="C151" s="237" t="s">
        <v>132</v>
      </c>
      <c r="D151" s="237" t="s">
        <v>136</v>
      </c>
      <c r="E151" s="238" t="s">
        <v>741</v>
      </c>
      <c r="F151" s="239" t="s">
        <v>742</v>
      </c>
      <c r="G151" s="240" t="s">
        <v>254</v>
      </c>
      <c r="H151" s="241">
        <v>58.590000000000003</v>
      </c>
      <c r="I151" s="242"/>
      <c r="J151" s="243">
        <f>ROUND(I151*H151,2)</f>
        <v>0</v>
      </c>
      <c r="K151" s="244"/>
      <c r="L151" s="45"/>
      <c r="M151" s="245" t="s">
        <v>1</v>
      </c>
      <c r="N151" s="246" t="s">
        <v>47</v>
      </c>
      <c r="O151" s="92"/>
      <c r="P151" s="247">
        <f>O151*H151</f>
        <v>0</v>
      </c>
      <c r="Q151" s="247">
        <v>0</v>
      </c>
      <c r="R151" s="247">
        <f>Q151*H151</f>
        <v>0</v>
      </c>
      <c r="S151" s="247">
        <v>0.5</v>
      </c>
      <c r="T151" s="248">
        <f>S151*H151</f>
        <v>29.295000000000002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152</v>
      </c>
      <c r="AT151" s="249" t="s">
        <v>136</v>
      </c>
      <c r="AU151" s="249" t="s">
        <v>91</v>
      </c>
      <c r="AY151" s="18" t="s">
        <v>133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8" t="s">
        <v>21</v>
      </c>
      <c r="BK151" s="250">
        <f>ROUND(I151*H151,2)</f>
        <v>0</v>
      </c>
      <c r="BL151" s="18" t="s">
        <v>152</v>
      </c>
      <c r="BM151" s="249" t="s">
        <v>743</v>
      </c>
    </row>
    <row r="152" s="2" customFormat="1">
      <c r="A152" s="39"/>
      <c r="B152" s="40"/>
      <c r="C152" s="41"/>
      <c r="D152" s="251" t="s">
        <v>142</v>
      </c>
      <c r="E152" s="41"/>
      <c r="F152" s="252" t="s">
        <v>744</v>
      </c>
      <c r="G152" s="41"/>
      <c r="H152" s="41"/>
      <c r="I152" s="145"/>
      <c r="J152" s="41"/>
      <c r="K152" s="41"/>
      <c r="L152" s="45"/>
      <c r="M152" s="253"/>
      <c r="N152" s="25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142</v>
      </c>
      <c r="AU152" s="18" t="s">
        <v>91</v>
      </c>
    </row>
    <row r="153" s="13" customFormat="1">
      <c r="A153" s="13"/>
      <c r="B153" s="261"/>
      <c r="C153" s="262"/>
      <c r="D153" s="251" t="s">
        <v>257</v>
      </c>
      <c r="E153" s="263" t="s">
        <v>1</v>
      </c>
      <c r="F153" s="264" t="s">
        <v>745</v>
      </c>
      <c r="G153" s="262"/>
      <c r="H153" s="265">
        <v>35.100000000000001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1" t="s">
        <v>257</v>
      </c>
      <c r="AU153" s="271" t="s">
        <v>91</v>
      </c>
      <c r="AV153" s="13" t="s">
        <v>91</v>
      </c>
      <c r="AW153" s="13" t="s">
        <v>38</v>
      </c>
      <c r="AX153" s="13" t="s">
        <v>82</v>
      </c>
      <c r="AY153" s="271" t="s">
        <v>133</v>
      </c>
    </row>
    <row r="154" s="13" customFormat="1">
      <c r="A154" s="13"/>
      <c r="B154" s="261"/>
      <c r="C154" s="262"/>
      <c r="D154" s="251" t="s">
        <v>257</v>
      </c>
      <c r="E154" s="263" t="s">
        <v>1</v>
      </c>
      <c r="F154" s="264" t="s">
        <v>746</v>
      </c>
      <c r="G154" s="262"/>
      <c r="H154" s="265">
        <v>23.489999999999998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1" t="s">
        <v>257</v>
      </c>
      <c r="AU154" s="271" t="s">
        <v>91</v>
      </c>
      <c r="AV154" s="13" t="s">
        <v>91</v>
      </c>
      <c r="AW154" s="13" t="s">
        <v>38</v>
      </c>
      <c r="AX154" s="13" t="s">
        <v>82</v>
      </c>
      <c r="AY154" s="271" t="s">
        <v>133</v>
      </c>
    </row>
    <row r="155" s="14" customFormat="1">
      <c r="A155" s="14"/>
      <c r="B155" s="272"/>
      <c r="C155" s="273"/>
      <c r="D155" s="251" t="s">
        <v>257</v>
      </c>
      <c r="E155" s="274" t="s">
        <v>1</v>
      </c>
      <c r="F155" s="275" t="s">
        <v>260</v>
      </c>
      <c r="G155" s="273"/>
      <c r="H155" s="276">
        <v>58.590000000000003</v>
      </c>
      <c r="I155" s="277"/>
      <c r="J155" s="273"/>
      <c r="K155" s="273"/>
      <c r="L155" s="278"/>
      <c r="M155" s="279"/>
      <c r="N155" s="280"/>
      <c r="O155" s="280"/>
      <c r="P155" s="280"/>
      <c r="Q155" s="280"/>
      <c r="R155" s="280"/>
      <c r="S155" s="280"/>
      <c r="T155" s="28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2" t="s">
        <v>257</v>
      </c>
      <c r="AU155" s="282" t="s">
        <v>91</v>
      </c>
      <c r="AV155" s="14" t="s">
        <v>152</v>
      </c>
      <c r="AW155" s="14" t="s">
        <v>38</v>
      </c>
      <c r="AX155" s="14" t="s">
        <v>21</v>
      </c>
      <c r="AY155" s="282" t="s">
        <v>133</v>
      </c>
    </row>
    <row r="156" s="2" customFormat="1" ht="21.75" customHeight="1">
      <c r="A156" s="39"/>
      <c r="B156" s="40"/>
      <c r="C156" s="237" t="s">
        <v>161</v>
      </c>
      <c r="D156" s="237" t="s">
        <v>136</v>
      </c>
      <c r="E156" s="238" t="s">
        <v>747</v>
      </c>
      <c r="F156" s="239" t="s">
        <v>748</v>
      </c>
      <c r="G156" s="240" t="s">
        <v>254</v>
      </c>
      <c r="H156" s="241">
        <v>96.5</v>
      </c>
      <c r="I156" s="242"/>
      <c r="J156" s="243">
        <f>ROUND(I156*H156,2)</f>
        <v>0</v>
      </c>
      <c r="K156" s="244"/>
      <c r="L156" s="45"/>
      <c r="M156" s="245" t="s">
        <v>1</v>
      </c>
      <c r="N156" s="246" t="s">
        <v>47</v>
      </c>
      <c r="O156" s="92"/>
      <c r="P156" s="247">
        <f>O156*H156</f>
        <v>0</v>
      </c>
      <c r="Q156" s="247">
        <v>0</v>
      </c>
      <c r="R156" s="247">
        <f>Q156*H156</f>
        <v>0</v>
      </c>
      <c r="S156" s="247">
        <v>0.40000000000000002</v>
      </c>
      <c r="T156" s="248">
        <f>S156*H156</f>
        <v>38.600000000000001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152</v>
      </c>
      <c r="AT156" s="249" t="s">
        <v>136</v>
      </c>
      <c r="AU156" s="249" t="s">
        <v>91</v>
      </c>
      <c r="AY156" s="18" t="s">
        <v>133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21</v>
      </c>
      <c r="BK156" s="250">
        <f>ROUND(I156*H156,2)</f>
        <v>0</v>
      </c>
      <c r="BL156" s="18" t="s">
        <v>152</v>
      </c>
      <c r="BM156" s="249" t="s">
        <v>749</v>
      </c>
    </row>
    <row r="157" s="2" customFormat="1">
      <c r="A157" s="39"/>
      <c r="B157" s="40"/>
      <c r="C157" s="41"/>
      <c r="D157" s="251" t="s">
        <v>142</v>
      </c>
      <c r="E157" s="41"/>
      <c r="F157" s="252" t="s">
        <v>750</v>
      </c>
      <c r="G157" s="41"/>
      <c r="H157" s="41"/>
      <c r="I157" s="145"/>
      <c r="J157" s="41"/>
      <c r="K157" s="41"/>
      <c r="L157" s="45"/>
      <c r="M157" s="253"/>
      <c r="N157" s="25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142</v>
      </c>
      <c r="AU157" s="18" t="s">
        <v>91</v>
      </c>
    </row>
    <row r="158" s="2" customFormat="1" ht="21.75" customHeight="1">
      <c r="A158" s="39"/>
      <c r="B158" s="40"/>
      <c r="C158" s="237" t="s">
        <v>166</v>
      </c>
      <c r="D158" s="237" t="s">
        <v>136</v>
      </c>
      <c r="E158" s="238" t="s">
        <v>751</v>
      </c>
      <c r="F158" s="239" t="s">
        <v>752</v>
      </c>
      <c r="G158" s="240" t="s">
        <v>254</v>
      </c>
      <c r="H158" s="241">
        <v>96.5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47</v>
      </c>
      <c r="O158" s="92"/>
      <c r="P158" s="247">
        <f>O158*H158</f>
        <v>0</v>
      </c>
      <c r="Q158" s="247">
        <v>0</v>
      </c>
      <c r="R158" s="247">
        <f>Q158*H158</f>
        <v>0</v>
      </c>
      <c r="S158" s="247">
        <v>0.45000000000000001</v>
      </c>
      <c r="T158" s="248">
        <f>S158*H158</f>
        <v>43.425000000000004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152</v>
      </c>
      <c r="AT158" s="249" t="s">
        <v>136</v>
      </c>
      <c r="AU158" s="249" t="s">
        <v>91</v>
      </c>
      <c r="AY158" s="18" t="s">
        <v>133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21</v>
      </c>
      <c r="BK158" s="250">
        <f>ROUND(I158*H158,2)</f>
        <v>0</v>
      </c>
      <c r="BL158" s="18" t="s">
        <v>152</v>
      </c>
      <c r="BM158" s="249" t="s">
        <v>753</v>
      </c>
    </row>
    <row r="159" s="2" customFormat="1">
      <c r="A159" s="39"/>
      <c r="B159" s="40"/>
      <c r="C159" s="41"/>
      <c r="D159" s="251" t="s">
        <v>142</v>
      </c>
      <c r="E159" s="41"/>
      <c r="F159" s="252" t="s">
        <v>754</v>
      </c>
      <c r="G159" s="41"/>
      <c r="H159" s="41"/>
      <c r="I159" s="145"/>
      <c r="J159" s="41"/>
      <c r="K159" s="41"/>
      <c r="L159" s="45"/>
      <c r="M159" s="253"/>
      <c r="N159" s="25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142</v>
      </c>
      <c r="AU159" s="18" t="s">
        <v>91</v>
      </c>
    </row>
    <row r="160" s="13" customFormat="1">
      <c r="A160" s="13"/>
      <c r="B160" s="261"/>
      <c r="C160" s="262"/>
      <c r="D160" s="251" t="s">
        <v>257</v>
      </c>
      <c r="E160" s="263" t="s">
        <v>1</v>
      </c>
      <c r="F160" s="264" t="s">
        <v>755</v>
      </c>
      <c r="G160" s="262"/>
      <c r="H160" s="265">
        <v>96.5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1" t="s">
        <v>257</v>
      </c>
      <c r="AU160" s="271" t="s">
        <v>91</v>
      </c>
      <c r="AV160" s="13" t="s">
        <v>91</v>
      </c>
      <c r="AW160" s="13" t="s">
        <v>38</v>
      </c>
      <c r="AX160" s="13" t="s">
        <v>21</v>
      </c>
      <c r="AY160" s="271" t="s">
        <v>133</v>
      </c>
    </row>
    <row r="161" s="2" customFormat="1" ht="21.75" customHeight="1">
      <c r="A161" s="39"/>
      <c r="B161" s="40"/>
      <c r="C161" s="237" t="s">
        <v>170</v>
      </c>
      <c r="D161" s="237" t="s">
        <v>136</v>
      </c>
      <c r="E161" s="238" t="s">
        <v>756</v>
      </c>
      <c r="F161" s="239" t="s">
        <v>757</v>
      </c>
      <c r="G161" s="240" t="s">
        <v>254</v>
      </c>
      <c r="H161" s="241">
        <v>225.24500000000001</v>
      </c>
      <c r="I161" s="242"/>
      <c r="J161" s="243">
        <f>ROUND(I161*H161,2)</f>
        <v>0</v>
      </c>
      <c r="K161" s="244"/>
      <c r="L161" s="45"/>
      <c r="M161" s="245" t="s">
        <v>1</v>
      </c>
      <c r="N161" s="246" t="s">
        <v>47</v>
      </c>
      <c r="O161" s="92"/>
      <c r="P161" s="247">
        <f>O161*H161</f>
        <v>0</v>
      </c>
      <c r="Q161" s="247">
        <v>0</v>
      </c>
      <c r="R161" s="247">
        <f>Q161*H161</f>
        <v>0</v>
      </c>
      <c r="S161" s="247">
        <v>0.40000000000000002</v>
      </c>
      <c r="T161" s="248">
        <f>S161*H161</f>
        <v>90.098000000000013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152</v>
      </c>
      <c r="AT161" s="249" t="s">
        <v>136</v>
      </c>
      <c r="AU161" s="249" t="s">
        <v>91</v>
      </c>
      <c r="AY161" s="18" t="s">
        <v>133</v>
      </c>
      <c r="BE161" s="250">
        <f>IF(N161="základní",J161,0)</f>
        <v>0</v>
      </c>
      <c r="BF161" s="250">
        <f>IF(N161="snížená",J161,0)</f>
        <v>0</v>
      </c>
      <c r="BG161" s="250">
        <f>IF(N161="zákl. přenesená",J161,0)</f>
        <v>0</v>
      </c>
      <c r="BH161" s="250">
        <f>IF(N161="sníž. přenesená",J161,0)</f>
        <v>0</v>
      </c>
      <c r="BI161" s="250">
        <f>IF(N161="nulová",J161,0)</f>
        <v>0</v>
      </c>
      <c r="BJ161" s="18" t="s">
        <v>21</v>
      </c>
      <c r="BK161" s="250">
        <f>ROUND(I161*H161,2)</f>
        <v>0</v>
      </c>
      <c r="BL161" s="18" t="s">
        <v>152</v>
      </c>
      <c r="BM161" s="249" t="s">
        <v>758</v>
      </c>
    </row>
    <row r="162" s="2" customFormat="1">
      <c r="A162" s="39"/>
      <c r="B162" s="40"/>
      <c r="C162" s="41"/>
      <c r="D162" s="251" t="s">
        <v>142</v>
      </c>
      <c r="E162" s="41"/>
      <c r="F162" s="252" t="s">
        <v>759</v>
      </c>
      <c r="G162" s="41"/>
      <c r="H162" s="41"/>
      <c r="I162" s="145"/>
      <c r="J162" s="41"/>
      <c r="K162" s="41"/>
      <c r="L162" s="45"/>
      <c r="M162" s="253"/>
      <c r="N162" s="25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142</v>
      </c>
      <c r="AU162" s="18" t="s">
        <v>91</v>
      </c>
    </row>
    <row r="163" s="2" customFormat="1" ht="21.75" customHeight="1">
      <c r="A163" s="39"/>
      <c r="B163" s="40"/>
      <c r="C163" s="237" t="s">
        <v>174</v>
      </c>
      <c r="D163" s="237" t="s">
        <v>136</v>
      </c>
      <c r="E163" s="238" t="s">
        <v>760</v>
      </c>
      <c r="F163" s="239" t="s">
        <v>761</v>
      </c>
      <c r="G163" s="240" t="s">
        <v>254</v>
      </c>
      <c r="H163" s="241">
        <v>225.24500000000001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47</v>
      </c>
      <c r="O163" s="92"/>
      <c r="P163" s="247">
        <f>O163*H163</f>
        <v>0</v>
      </c>
      <c r="Q163" s="247">
        <v>0</v>
      </c>
      <c r="R163" s="247">
        <f>Q163*H163</f>
        <v>0</v>
      </c>
      <c r="S163" s="247">
        <v>0.45000000000000001</v>
      </c>
      <c r="T163" s="248">
        <f>S163*H163</f>
        <v>101.36025000000001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152</v>
      </c>
      <c r="AT163" s="249" t="s">
        <v>136</v>
      </c>
      <c r="AU163" s="249" t="s">
        <v>91</v>
      </c>
      <c r="AY163" s="18" t="s">
        <v>133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21</v>
      </c>
      <c r="BK163" s="250">
        <f>ROUND(I163*H163,2)</f>
        <v>0</v>
      </c>
      <c r="BL163" s="18" t="s">
        <v>152</v>
      </c>
      <c r="BM163" s="249" t="s">
        <v>762</v>
      </c>
    </row>
    <row r="164" s="2" customFormat="1">
      <c r="A164" s="39"/>
      <c r="B164" s="40"/>
      <c r="C164" s="41"/>
      <c r="D164" s="251" t="s">
        <v>142</v>
      </c>
      <c r="E164" s="41"/>
      <c r="F164" s="252" t="s">
        <v>763</v>
      </c>
      <c r="G164" s="41"/>
      <c r="H164" s="41"/>
      <c r="I164" s="145"/>
      <c r="J164" s="41"/>
      <c r="K164" s="41"/>
      <c r="L164" s="45"/>
      <c r="M164" s="253"/>
      <c r="N164" s="25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142</v>
      </c>
      <c r="AU164" s="18" t="s">
        <v>91</v>
      </c>
    </row>
    <row r="165" s="13" customFormat="1">
      <c r="A165" s="13"/>
      <c r="B165" s="261"/>
      <c r="C165" s="262"/>
      <c r="D165" s="251" t="s">
        <v>257</v>
      </c>
      <c r="E165" s="263" t="s">
        <v>1</v>
      </c>
      <c r="F165" s="264" t="s">
        <v>764</v>
      </c>
      <c r="G165" s="262"/>
      <c r="H165" s="265">
        <v>225.24500000000001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1" t="s">
        <v>257</v>
      </c>
      <c r="AU165" s="271" t="s">
        <v>91</v>
      </c>
      <c r="AV165" s="13" t="s">
        <v>91</v>
      </c>
      <c r="AW165" s="13" t="s">
        <v>38</v>
      </c>
      <c r="AX165" s="13" t="s">
        <v>21</v>
      </c>
      <c r="AY165" s="271" t="s">
        <v>133</v>
      </c>
    </row>
    <row r="166" s="2" customFormat="1" ht="21.75" customHeight="1">
      <c r="A166" s="39"/>
      <c r="B166" s="40"/>
      <c r="C166" s="237" t="s">
        <v>26</v>
      </c>
      <c r="D166" s="237" t="s">
        <v>136</v>
      </c>
      <c r="E166" s="238" t="s">
        <v>765</v>
      </c>
      <c r="F166" s="239" t="s">
        <v>766</v>
      </c>
      <c r="G166" s="240" t="s">
        <v>254</v>
      </c>
      <c r="H166" s="241">
        <v>185.69999999999999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47</v>
      </c>
      <c r="O166" s="92"/>
      <c r="P166" s="247">
        <f>O166*H166</f>
        <v>0</v>
      </c>
      <c r="Q166" s="247">
        <v>4.0000000000000003E-05</v>
      </c>
      <c r="R166" s="247">
        <f>Q166*H166</f>
        <v>0.0074280000000000006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152</v>
      </c>
      <c r="AT166" s="249" t="s">
        <v>136</v>
      </c>
      <c r="AU166" s="249" t="s">
        <v>91</v>
      </c>
      <c r="AY166" s="18" t="s">
        <v>133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21</v>
      </c>
      <c r="BK166" s="250">
        <f>ROUND(I166*H166,2)</f>
        <v>0</v>
      </c>
      <c r="BL166" s="18" t="s">
        <v>152</v>
      </c>
      <c r="BM166" s="249" t="s">
        <v>767</v>
      </c>
    </row>
    <row r="167" s="2" customFormat="1">
      <c r="A167" s="39"/>
      <c r="B167" s="40"/>
      <c r="C167" s="41"/>
      <c r="D167" s="251" t="s">
        <v>142</v>
      </c>
      <c r="E167" s="41"/>
      <c r="F167" s="252" t="s">
        <v>768</v>
      </c>
      <c r="G167" s="41"/>
      <c r="H167" s="41"/>
      <c r="I167" s="145"/>
      <c r="J167" s="41"/>
      <c r="K167" s="41"/>
      <c r="L167" s="45"/>
      <c r="M167" s="253"/>
      <c r="N167" s="25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142</v>
      </c>
      <c r="AU167" s="18" t="s">
        <v>91</v>
      </c>
    </row>
    <row r="168" s="13" customFormat="1">
      <c r="A168" s="13"/>
      <c r="B168" s="261"/>
      <c r="C168" s="262"/>
      <c r="D168" s="251" t="s">
        <v>257</v>
      </c>
      <c r="E168" s="263" t="s">
        <v>1</v>
      </c>
      <c r="F168" s="264" t="s">
        <v>769</v>
      </c>
      <c r="G168" s="262"/>
      <c r="H168" s="265">
        <v>185.69999999999999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1" t="s">
        <v>257</v>
      </c>
      <c r="AU168" s="271" t="s">
        <v>91</v>
      </c>
      <c r="AV168" s="13" t="s">
        <v>91</v>
      </c>
      <c r="AW168" s="13" t="s">
        <v>38</v>
      </c>
      <c r="AX168" s="13" t="s">
        <v>21</v>
      </c>
      <c r="AY168" s="271" t="s">
        <v>133</v>
      </c>
    </row>
    <row r="169" s="2" customFormat="1" ht="21.75" customHeight="1">
      <c r="A169" s="39"/>
      <c r="B169" s="40"/>
      <c r="C169" s="237" t="s">
        <v>187</v>
      </c>
      <c r="D169" s="237" t="s">
        <v>136</v>
      </c>
      <c r="E169" s="238" t="s">
        <v>770</v>
      </c>
      <c r="F169" s="239" t="s">
        <v>771</v>
      </c>
      <c r="G169" s="240" t="s">
        <v>254</v>
      </c>
      <c r="H169" s="241">
        <v>903.62300000000005</v>
      </c>
      <c r="I169" s="242"/>
      <c r="J169" s="243">
        <f>ROUND(I169*H169,2)</f>
        <v>0</v>
      </c>
      <c r="K169" s="244"/>
      <c r="L169" s="45"/>
      <c r="M169" s="245" t="s">
        <v>1</v>
      </c>
      <c r="N169" s="246" t="s">
        <v>47</v>
      </c>
      <c r="O169" s="92"/>
      <c r="P169" s="247">
        <f>O169*H169</f>
        <v>0</v>
      </c>
      <c r="Q169" s="247">
        <v>9.0000000000000006E-05</v>
      </c>
      <c r="R169" s="247">
        <f>Q169*H169</f>
        <v>0.081326070000000014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152</v>
      </c>
      <c r="AT169" s="249" t="s">
        <v>136</v>
      </c>
      <c r="AU169" s="249" t="s">
        <v>91</v>
      </c>
      <c r="AY169" s="18" t="s">
        <v>133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21</v>
      </c>
      <c r="BK169" s="250">
        <f>ROUND(I169*H169,2)</f>
        <v>0</v>
      </c>
      <c r="BL169" s="18" t="s">
        <v>152</v>
      </c>
      <c r="BM169" s="249" t="s">
        <v>772</v>
      </c>
    </row>
    <row r="170" s="2" customFormat="1">
      <c r="A170" s="39"/>
      <c r="B170" s="40"/>
      <c r="C170" s="41"/>
      <c r="D170" s="251" t="s">
        <v>142</v>
      </c>
      <c r="E170" s="41"/>
      <c r="F170" s="252" t="s">
        <v>285</v>
      </c>
      <c r="G170" s="41"/>
      <c r="H170" s="41"/>
      <c r="I170" s="145"/>
      <c r="J170" s="41"/>
      <c r="K170" s="41"/>
      <c r="L170" s="45"/>
      <c r="M170" s="253"/>
      <c r="N170" s="25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142</v>
      </c>
      <c r="AU170" s="18" t="s">
        <v>91</v>
      </c>
    </row>
    <row r="171" s="13" customFormat="1">
      <c r="A171" s="13"/>
      <c r="B171" s="261"/>
      <c r="C171" s="262"/>
      <c r="D171" s="251" t="s">
        <v>257</v>
      </c>
      <c r="E171" s="263" t="s">
        <v>1</v>
      </c>
      <c r="F171" s="264" t="s">
        <v>773</v>
      </c>
      <c r="G171" s="262"/>
      <c r="H171" s="265">
        <v>441.03800000000001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1" t="s">
        <v>257</v>
      </c>
      <c r="AU171" s="271" t="s">
        <v>91</v>
      </c>
      <c r="AV171" s="13" t="s">
        <v>91</v>
      </c>
      <c r="AW171" s="13" t="s">
        <v>38</v>
      </c>
      <c r="AX171" s="13" t="s">
        <v>82</v>
      </c>
      <c r="AY171" s="271" t="s">
        <v>133</v>
      </c>
    </row>
    <row r="172" s="13" customFormat="1">
      <c r="A172" s="13"/>
      <c r="B172" s="261"/>
      <c r="C172" s="262"/>
      <c r="D172" s="251" t="s">
        <v>257</v>
      </c>
      <c r="E172" s="263" t="s">
        <v>1</v>
      </c>
      <c r="F172" s="264" t="s">
        <v>774</v>
      </c>
      <c r="G172" s="262"/>
      <c r="H172" s="265">
        <v>225.24500000000001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1" t="s">
        <v>257</v>
      </c>
      <c r="AU172" s="271" t="s">
        <v>91</v>
      </c>
      <c r="AV172" s="13" t="s">
        <v>91</v>
      </c>
      <c r="AW172" s="13" t="s">
        <v>38</v>
      </c>
      <c r="AX172" s="13" t="s">
        <v>82</v>
      </c>
      <c r="AY172" s="271" t="s">
        <v>133</v>
      </c>
    </row>
    <row r="173" s="13" customFormat="1">
      <c r="A173" s="13"/>
      <c r="B173" s="261"/>
      <c r="C173" s="262"/>
      <c r="D173" s="251" t="s">
        <v>257</v>
      </c>
      <c r="E173" s="263" t="s">
        <v>1</v>
      </c>
      <c r="F173" s="264" t="s">
        <v>775</v>
      </c>
      <c r="G173" s="262"/>
      <c r="H173" s="265">
        <v>96.5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1" t="s">
        <v>257</v>
      </c>
      <c r="AU173" s="271" t="s">
        <v>91</v>
      </c>
      <c r="AV173" s="13" t="s">
        <v>91</v>
      </c>
      <c r="AW173" s="13" t="s">
        <v>38</v>
      </c>
      <c r="AX173" s="13" t="s">
        <v>82</v>
      </c>
      <c r="AY173" s="271" t="s">
        <v>133</v>
      </c>
    </row>
    <row r="174" s="16" customFormat="1">
      <c r="A174" s="16"/>
      <c r="B174" s="304"/>
      <c r="C174" s="305"/>
      <c r="D174" s="251" t="s">
        <v>257</v>
      </c>
      <c r="E174" s="306" t="s">
        <v>1</v>
      </c>
      <c r="F174" s="307" t="s">
        <v>666</v>
      </c>
      <c r="G174" s="305"/>
      <c r="H174" s="308">
        <v>762.78300000000002</v>
      </c>
      <c r="I174" s="309"/>
      <c r="J174" s="305"/>
      <c r="K174" s="305"/>
      <c r="L174" s="310"/>
      <c r="M174" s="311"/>
      <c r="N174" s="312"/>
      <c r="O174" s="312"/>
      <c r="P174" s="312"/>
      <c r="Q174" s="312"/>
      <c r="R174" s="312"/>
      <c r="S174" s="312"/>
      <c r="T174" s="313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314" t="s">
        <v>257</v>
      </c>
      <c r="AU174" s="314" t="s">
        <v>91</v>
      </c>
      <c r="AV174" s="16" t="s">
        <v>147</v>
      </c>
      <c r="AW174" s="16" t="s">
        <v>38</v>
      </c>
      <c r="AX174" s="16" t="s">
        <v>82</v>
      </c>
      <c r="AY174" s="314" t="s">
        <v>133</v>
      </c>
    </row>
    <row r="175" s="13" customFormat="1">
      <c r="A175" s="13"/>
      <c r="B175" s="261"/>
      <c r="C175" s="262"/>
      <c r="D175" s="251" t="s">
        <v>257</v>
      </c>
      <c r="E175" s="263" t="s">
        <v>1</v>
      </c>
      <c r="F175" s="264" t="s">
        <v>776</v>
      </c>
      <c r="G175" s="262"/>
      <c r="H175" s="265">
        <v>94.840000000000003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1" t="s">
        <v>257</v>
      </c>
      <c r="AU175" s="271" t="s">
        <v>91</v>
      </c>
      <c r="AV175" s="13" t="s">
        <v>91</v>
      </c>
      <c r="AW175" s="13" t="s">
        <v>38</v>
      </c>
      <c r="AX175" s="13" t="s">
        <v>82</v>
      </c>
      <c r="AY175" s="271" t="s">
        <v>133</v>
      </c>
    </row>
    <row r="176" s="13" customFormat="1">
      <c r="A176" s="13"/>
      <c r="B176" s="261"/>
      <c r="C176" s="262"/>
      <c r="D176" s="251" t="s">
        <v>257</v>
      </c>
      <c r="E176" s="263" t="s">
        <v>1</v>
      </c>
      <c r="F176" s="264" t="s">
        <v>777</v>
      </c>
      <c r="G176" s="262"/>
      <c r="H176" s="265">
        <v>38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1" t="s">
        <v>257</v>
      </c>
      <c r="AU176" s="271" t="s">
        <v>91</v>
      </c>
      <c r="AV176" s="13" t="s">
        <v>91</v>
      </c>
      <c r="AW176" s="13" t="s">
        <v>38</v>
      </c>
      <c r="AX176" s="13" t="s">
        <v>82</v>
      </c>
      <c r="AY176" s="271" t="s">
        <v>133</v>
      </c>
    </row>
    <row r="177" s="13" customFormat="1">
      <c r="A177" s="13"/>
      <c r="B177" s="261"/>
      <c r="C177" s="262"/>
      <c r="D177" s="251" t="s">
        <v>257</v>
      </c>
      <c r="E177" s="263" t="s">
        <v>1</v>
      </c>
      <c r="F177" s="264" t="s">
        <v>778</v>
      </c>
      <c r="G177" s="262"/>
      <c r="H177" s="265">
        <v>8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1" t="s">
        <v>257</v>
      </c>
      <c r="AU177" s="271" t="s">
        <v>91</v>
      </c>
      <c r="AV177" s="13" t="s">
        <v>91</v>
      </c>
      <c r="AW177" s="13" t="s">
        <v>38</v>
      </c>
      <c r="AX177" s="13" t="s">
        <v>82</v>
      </c>
      <c r="AY177" s="271" t="s">
        <v>133</v>
      </c>
    </row>
    <row r="178" s="16" customFormat="1">
      <c r="A178" s="16"/>
      <c r="B178" s="304"/>
      <c r="C178" s="305"/>
      <c r="D178" s="251" t="s">
        <v>257</v>
      </c>
      <c r="E178" s="306" t="s">
        <v>1</v>
      </c>
      <c r="F178" s="307" t="s">
        <v>666</v>
      </c>
      <c r="G178" s="305"/>
      <c r="H178" s="308">
        <v>140.84</v>
      </c>
      <c r="I178" s="309"/>
      <c r="J178" s="305"/>
      <c r="K178" s="305"/>
      <c r="L178" s="310"/>
      <c r="M178" s="311"/>
      <c r="N178" s="312"/>
      <c r="O178" s="312"/>
      <c r="P178" s="312"/>
      <c r="Q178" s="312"/>
      <c r="R178" s="312"/>
      <c r="S178" s="312"/>
      <c r="T178" s="313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314" t="s">
        <v>257</v>
      </c>
      <c r="AU178" s="314" t="s">
        <v>91</v>
      </c>
      <c r="AV178" s="16" t="s">
        <v>147</v>
      </c>
      <c r="AW178" s="16" t="s">
        <v>38</v>
      </c>
      <c r="AX178" s="16" t="s">
        <v>82</v>
      </c>
      <c r="AY178" s="314" t="s">
        <v>133</v>
      </c>
    </row>
    <row r="179" s="14" customFormat="1">
      <c r="A179" s="14"/>
      <c r="B179" s="272"/>
      <c r="C179" s="273"/>
      <c r="D179" s="251" t="s">
        <v>257</v>
      </c>
      <c r="E179" s="274" t="s">
        <v>1</v>
      </c>
      <c r="F179" s="275" t="s">
        <v>260</v>
      </c>
      <c r="G179" s="273"/>
      <c r="H179" s="276">
        <v>903.62300000000005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2" t="s">
        <v>257</v>
      </c>
      <c r="AU179" s="282" t="s">
        <v>91</v>
      </c>
      <c r="AV179" s="14" t="s">
        <v>152</v>
      </c>
      <c r="AW179" s="14" t="s">
        <v>38</v>
      </c>
      <c r="AX179" s="14" t="s">
        <v>21</v>
      </c>
      <c r="AY179" s="282" t="s">
        <v>133</v>
      </c>
    </row>
    <row r="180" s="2" customFormat="1" ht="16.5" customHeight="1">
      <c r="A180" s="39"/>
      <c r="B180" s="40"/>
      <c r="C180" s="237" t="s">
        <v>192</v>
      </c>
      <c r="D180" s="237" t="s">
        <v>136</v>
      </c>
      <c r="E180" s="238" t="s">
        <v>294</v>
      </c>
      <c r="F180" s="239" t="s">
        <v>295</v>
      </c>
      <c r="G180" s="240" t="s">
        <v>289</v>
      </c>
      <c r="H180" s="241">
        <v>66.420000000000002</v>
      </c>
      <c r="I180" s="242"/>
      <c r="J180" s="243">
        <f>ROUND(I180*H180,2)</f>
        <v>0</v>
      </c>
      <c r="K180" s="244"/>
      <c r="L180" s="45"/>
      <c r="M180" s="245" t="s">
        <v>1</v>
      </c>
      <c r="N180" s="246" t="s">
        <v>47</v>
      </c>
      <c r="O180" s="92"/>
      <c r="P180" s="247">
        <f>O180*H180</f>
        <v>0</v>
      </c>
      <c r="Q180" s="247">
        <v>0</v>
      </c>
      <c r="R180" s="247">
        <f>Q180*H180</f>
        <v>0</v>
      </c>
      <c r="S180" s="247">
        <v>0.20499999999999999</v>
      </c>
      <c r="T180" s="248">
        <f>S180*H180</f>
        <v>13.616099999999999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9" t="s">
        <v>152</v>
      </c>
      <c r="AT180" s="249" t="s">
        <v>136</v>
      </c>
      <c r="AU180" s="249" t="s">
        <v>91</v>
      </c>
      <c r="AY180" s="18" t="s">
        <v>133</v>
      </c>
      <c r="BE180" s="250">
        <f>IF(N180="základní",J180,0)</f>
        <v>0</v>
      </c>
      <c r="BF180" s="250">
        <f>IF(N180="snížená",J180,0)</f>
        <v>0</v>
      </c>
      <c r="BG180" s="250">
        <f>IF(N180="zákl. přenesená",J180,0)</f>
        <v>0</v>
      </c>
      <c r="BH180" s="250">
        <f>IF(N180="sníž. přenesená",J180,0)</f>
        <v>0</v>
      </c>
      <c r="BI180" s="250">
        <f>IF(N180="nulová",J180,0)</f>
        <v>0</v>
      </c>
      <c r="BJ180" s="18" t="s">
        <v>21</v>
      </c>
      <c r="BK180" s="250">
        <f>ROUND(I180*H180,2)</f>
        <v>0</v>
      </c>
      <c r="BL180" s="18" t="s">
        <v>152</v>
      </c>
      <c r="BM180" s="249" t="s">
        <v>779</v>
      </c>
    </row>
    <row r="181" s="2" customFormat="1">
      <c r="A181" s="39"/>
      <c r="B181" s="40"/>
      <c r="C181" s="41"/>
      <c r="D181" s="251" t="s">
        <v>142</v>
      </c>
      <c r="E181" s="41"/>
      <c r="F181" s="252" t="s">
        <v>780</v>
      </c>
      <c r="G181" s="41"/>
      <c r="H181" s="41"/>
      <c r="I181" s="145"/>
      <c r="J181" s="41"/>
      <c r="K181" s="41"/>
      <c r="L181" s="45"/>
      <c r="M181" s="253"/>
      <c r="N181" s="25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142</v>
      </c>
      <c r="AU181" s="18" t="s">
        <v>91</v>
      </c>
    </row>
    <row r="182" s="13" customFormat="1">
      <c r="A182" s="13"/>
      <c r="B182" s="261"/>
      <c r="C182" s="262"/>
      <c r="D182" s="251" t="s">
        <v>257</v>
      </c>
      <c r="E182" s="263" t="s">
        <v>1</v>
      </c>
      <c r="F182" s="264" t="s">
        <v>781</v>
      </c>
      <c r="G182" s="262"/>
      <c r="H182" s="265">
        <v>47.420000000000002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1" t="s">
        <v>257</v>
      </c>
      <c r="AU182" s="271" t="s">
        <v>91</v>
      </c>
      <c r="AV182" s="13" t="s">
        <v>91</v>
      </c>
      <c r="AW182" s="13" t="s">
        <v>38</v>
      </c>
      <c r="AX182" s="13" t="s">
        <v>82</v>
      </c>
      <c r="AY182" s="271" t="s">
        <v>133</v>
      </c>
    </row>
    <row r="183" s="13" customFormat="1">
      <c r="A183" s="13"/>
      <c r="B183" s="261"/>
      <c r="C183" s="262"/>
      <c r="D183" s="251" t="s">
        <v>257</v>
      </c>
      <c r="E183" s="263" t="s">
        <v>1</v>
      </c>
      <c r="F183" s="264" t="s">
        <v>782</v>
      </c>
      <c r="G183" s="262"/>
      <c r="H183" s="265">
        <v>19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1" t="s">
        <v>257</v>
      </c>
      <c r="AU183" s="271" t="s">
        <v>91</v>
      </c>
      <c r="AV183" s="13" t="s">
        <v>91</v>
      </c>
      <c r="AW183" s="13" t="s">
        <v>38</v>
      </c>
      <c r="AX183" s="13" t="s">
        <v>82</v>
      </c>
      <c r="AY183" s="271" t="s">
        <v>133</v>
      </c>
    </row>
    <row r="184" s="14" customFormat="1">
      <c r="A184" s="14"/>
      <c r="B184" s="272"/>
      <c r="C184" s="273"/>
      <c r="D184" s="251" t="s">
        <v>257</v>
      </c>
      <c r="E184" s="274" t="s">
        <v>1</v>
      </c>
      <c r="F184" s="275" t="s">
        <v>260</v>
      </c>
      <c r="G184" s="273"/>
      <c r="H184" s="276">
        <v>66.420000000000002</v>
      </c>
      <c r="I184" s="277"/>
      <c r="J184" s="273"/>
      <c r="K184" s="273"/>
      <c r="L184" s="278"/>
      <c r="M184" s="279"/>
      <c r="N184" s="280"/>
      <c r="O184" s="280"/>
      <c r="P184" s="280"/>
      <c r="Q184" s="280"/>
      <c r="R184" s="280"/>
      <c r="S184" s="280"/>
      <c r="T184" s="28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2" t="s">
        <v>257</v>
      </c>
      <c r="AU184" s="282" t="s">
        <v>91</v>
      </c>
      <c r="AV184" s="14" t="s">
        <v>152</v>
      </c>
      <c r="AW184" s="14" t="s">
        <v>38</v>
      </c>
      <c r="AX184" s="14" t="s">
        <v>21</v>
      </c>
      <c r="AY184" s="282" t="s">
        <v>133</v>
      </c>
    </row>
    <row r="185" s="2" customFormat="1" ht="21.75" customHeight="1">
      <c r="A185" s="39"/>
      <c r="B185" s="40"/>
      <c r="C185" s="237" t="s">
        <v>196</v>
      </c>
      <c r="D185" s="237" t="s">
        <v>136</v>
      </c>
      <c r="E185" s="238" t="s">
        <v>783</v>
      </c>
      <c r="F185" s="239" t="s">
        <v>784</v>
      </c>
      <c r="G185" s="240" t="s">
        <v>254</v>
      </c>
      <c r="H185" s="241">
        <v>156</v>
      </c>
      <c r="I185" s="242"/>
      <c r="J185" s="243">
        <f>ROUND(I185*H185,2)</f>
        <v>0</v>
      </c>
      <c r="K185" s="244"/>
      <c r="L185" s="45"/>
      <c r="M185" s="245" t="s">
        <v>1</v>
      </c>
      <c r="N185" s="246" t="s">
        <v>47</v>
      </c>
      <c r="O185" s="92"/>
      <c r="P185" s="247">
        <f>O185*H185</f>
        <v>0</v>
      </c>
      <c r="Q185" s="247">
        <v>0</v>
      </c>
      <c r="R185" s="247">
        <f>Q185*H185</f>
        <v>0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152</v>
      </c>
      <c r="AT185" s="249" t="s">
        <v>136</v>
      </c>
      <c r="AU185" s="249" t="s">
        <v>91</v>
      </c>
      <c r="AY185" s="18" t="s">
        <v>133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21</v>
      </c>
      <c r="BK185" s="250">
        <f>ROUND(I185*H185,2)</f>
        <v>0</v>
      </c>
      <c r="BL185" s="18" t="s">
        <v>152</v>
      </c>
      <c r="BM185" s="249" t="s">
        <v>785</v>
      </c>
    </row>
    <row r="186" s="2" customFormat="1">
      <c r="A186" s="39"/>
      <c r="B186" s="40"/>
      <c r="C186" s="41"/>
      <c r="D186" s="251" t="s">
        <v>142</v>
      </c>
      <c r="E186" s="41"/>
      <c r="F186" s="252" t="s">
        <v>786</v>
      </c>
      <c r="G186" s="41"/>
      <c r="H186" s="41"/>
      <c r="I186" s="145"/>
      <c r="J186" s="41"/>
      <c r="K186" s="41"/>
      <c r="L186" s="45"/>
      <c r="M186" s="253"/>
      <c r="N186" s="25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142</v>
      </c>
      <c r="AU186" s="18" t="s">
        <v>91</v>
      </c>
    </row>
    <row r="187" s="15" customFormat="1">
      <c r="A187" s="15"/>
      <c r="B187" s="294"/>
      <c r="C187" s="295"/>
      <c r="D187" s="251" t="s">
        <v>257</v>
      </c>
      <c r="E187" s="296" t="s">
        <v>1</v>
      </c>
      <c r="F187" s="297" t="s">
        <v>787</v>
      </c>
      <c r="G187" s="295"/>
      <c r="H187" s="296" t="s">
        <v>1</v>
      </c>
      <c r="I187" s="298"/>
      <c r="J187" s="295"/>
      <c r="K187" s="295"/>
      <c r="L187" s="299"/>
      <c r="M187" s="300"/>
      <c r="N187" s="301"/>
      <c r="O187" s="301"/>
      <c r="P187" s="301"/>
      <c r="Q187" s="301"/>
      <c r="R187" s="301"/>
      <c r="S187" s="301"/>
      <c r="T187" s="30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3" t="s">
        <v>257</v>
      </c>
      <c r="AU187" s="303" t="s">
        <v>91</v>
      </c>
      <c r="AV187" s="15" t="s">
        <v>21</v>
      </c>
      <c r="AW187" s="15" t="s">
        <v>38</v>
      </c>
      <c r="AX187" s="15" t="s">
        <v>82</v>
      </c>
      <c r="AY187" s="303" t="s">
        <v>133</v>
      </c>
    </row>
    <row r="188" s="13" customFormat="1">
      <c r="A188" s="13"/>
      <c r="B188" s="261"/>
      <c r="C188" s="262"/>
      <c r="D188" s="251" t="s">
        <v>257</v>
      </c>
      <c r="E188" s="263" t="s">
        <v>1</v>
      </c>
      <c r="F188" s="264" t="s">
        <v>788</v>
      </c>
      <c r="G188" s="262"/>
      <c r="H188" s="265">
        <v>156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1" t="s">
        <v>257</v>
      </c>
      <c r="AU188" s="271" t="s">
        <v>91</v>
      </c>
      <c r="AV188" s="13" t="s">
        <v>91</v>
      </c>
      <c r="AW188" s="13" t="s">
        <v>38</v>
      </c>
      <c r="AX188" s="13" t="s">
        <v>21</v>
      </c>
      <c r="AY188" s="271" t="s">
        <v>133</v>
      </c>
    </row>
    <row r="189" s="2" customFormat="1" ht="21.75" customHeight="1">
      <c r="A189" s="39"/>
      <c r="B189" s="40"/>
      <c r="C189" s="237" t="s">
        <v>201</v>
      </c>
      <c r="D189" s="237" t="s">
        <v>136</v>
      </c>
      <c r="E189" s="238" t="s">
        <v>789</v>
      </c>
      <c r="F189" s="239" t="s">
        <v>790</v>
      </c>
      <c r="G189" s="240" t="s">
        <v>302</v>
      </c>
      <c r="H189" s="241">
        <v>46.799999999999997</v>
      </c>
      <c r="I189" s="242"/>
      <c r="J189" s="243">
        <f>ROUND(I189*H189,2)</f>
        <v>0</v>
      </c>
      <c r="K189" s="244"/>
      <c r="L189" s="45"/>
      <c r="M189" s="245" t="s">
        <v>1</v>
      </c>
      <c r="N189" s="246" t="s">
        <v>47</v>
      </c>
      <c r="O189" s="92"/>
      <c r="P189" s="247">
        <f>O189*H189</f>
        <v>0</v>
      </c>
      <c r="Q189" s="247">
        <v>0</v>
      </c>
      <c r="R189" s="247">
        <f>Q189*H189</f>
        <v>0</v>
      </c>
      <c r="S189" s="247">
        <v>0</v>
      </c>
      <c r="T189" s="24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9" t="s">
        <v>152</v>
      </c>
      <c r="AT189" s="249" t="s">
        <v>136</v>
      </c>
      <c r="AU189" s="249" t="s">
        <v>91</v>
      </c>
      <c r="AY189" s="18" t="s">
        <v>133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8" t="s">
        <v>21</v>
      </c>
      <c r="BK189" s="250">
        <f>ROUND(I189*H189,2)</f>
        <v>0</v>
      </c>
      <c r="BL189" s="18" t="s">
        <v>152</v>
      </c>
      <c r="BM189" s="249" t="s">
        <v>791</v>
      </c>
    </row>
    <row r="190" s="2" customFormat="1">
      <c r="A190" s="39"/>
      <c r="B190" s="40"/>
      <c r="C190" s="41"/>
      <c r="D190" s="251" t="s">
        <v>142</v>
      </c>
      <c r="E190" s="41"/>
      <c r="F190" s="252" t="s">
        <v>792</v>
      </c>
      <c r="G190" s="41"/>
      <c r="H190" s="41"/>
      <c r="I190" s="145"/>
      <c r="J190" s="41"/>
      <c r="K190" s="41"/>
      <c r="L190" s="45"/>
      <c r="M190" s="253"/>
      <c r="N190" s="25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142</v>
      </c>
      <c r="AU190" s="18" t="s">
        <v>91</v>
      </c>
    </row>
    <row r="191" s="13" customFormat="1">
      <c r="A191" s="13"/>
      <c r="B191" s="261"/>
      <c r="C191" s="262"/>
      <c r="D191" s="251" t="s">
        <v>257</v>
      </c>
      <c r="E191" s="263" t="s">
        <v>1</v>
      </c>
      <c r="F191" s="264" t="s">
        <v>793</v>
      </c>
      <c r="G191" s="262"/>
      <c r="H191" s="265">
        <v>46.799999999999997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1" t="s">
        <v>257</v>
      </c>
      <c r="AU191" s="271" t="s">
        <v>91</v>
      </c>
      <c r="AV191" s="13" t="s">
        <v>91</v>
      </c>
      <c r="AW191" s="13" t="s">
        <v>38</v>
      </c>
      <c r="AX191" s="13" t="s">
        <v>21</v>
      </c>
      <c r="AY191" s="271" t="s">
        <v>133</v>
      </c>
    </row>
    <row r="192" s="2" customFormat="1" ht="21.75" customHeight="1">
      <c r="A192" s="39"/>
      <c r="B192" s="40"/>
      <c r="C192" s="237" t="s">
        <v>8</v>
      </c>
      <c r="D192" s="237" t="s">
        <v>136</v>
      </c>
      <c r="E192" s="238" t="s">
        <v>794</v>
      </c>
      <c r="F192" s="239" t="s">
        <v>795</v>
      </c>
      <c r="G192" s="240" t="s">
        <v>302</v>
      </c>
      <c r="H192" s="241">
        <v>146.04499999999999</v>
      </c>
      <c r="I192" s="242"/>
      <c r="J192" s="243">
        <f>ROUND(I192*H192,2)</f>
        <v>0</v>
      </c>
      <c r="K192" s="244"/>
      <c r="L192" s="45"/>
      <c r="M192" s="245" t="s">
        <v>1</v>
      </c>
      <c r="N192" s="246" t="s">
        <v>47</v>
      </c>
      <c r="O192" s="92"/>
      <c r="P192" s="247">
        <f>O192*H192</f>
        <v>0</v>
      </c>
      <c r="Q192" s="247">
        <v>0</v>
      </c>
      <c r="R192" s="247">
        <f>Q192*H192</f>
        <v>0</v>
      </c>
      <c r="S192" s="247">
        <v>0</v>
      </c>
      <c r="T192" s="24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9" t="s">
        <v>152</v>
      </c>
      <c r="AT192" s="249" t="s">
        <v>136</v>
      </c>
      <c r="AU192" s="249" t="s">
        <v>91</v>
      </c>
      <c r="AY192" s="18" t="s">
        <v>133</v>
      </c>
      <c r="BE192" s="250">
        <f>IF(N192="základní",J192,0)</f>
        <v>0</v>
      </c>
      <c r="BF192" s="250">
        <f>IF(N192="snížená",J192,0)</f>
        <v>0</v>
      </c>
      <c r="BG192" s="250">
        <f>IF(N192="zákl. přenesená",J192,0)</f>
        <v>0</v>
      </c>
      <c r="BH192" s="250">
        <f>IF(N192="sníž. přenesená",J192,0)</f>
        <v>0</v>
      </c>
      <c r="BI192" s="250">
        <f>IF(N192="nulová",J192,0)</f>
        <v>0</v>
      </c>
      <c r="BJ192" s="18" t="s">
        <v>21</v>
      </c>
      <c r="BK192" s="250">
        <f>ROUND(I192*H192,2)</f>
        <v>0</v>
      </c>
      <c r="BL192" s="18" t="s">
        <v>152</v>
      </c>
      <c r="BM192" s="249" t="s">
        <v>796</v>
      </c>
    </row>
    <row r="193" s="2" customFormat="1">
      <c r="A193" s="39"/>
      <c r="B193" s="40"/>
      <c r="C193" s="41"/>
      <c r="D193" s="251" t="s">
        <v>142</v>
      </c>
      <c r="E193" s="41"/>
      <c r="F193" s="252" t="s">
        <v>797</v>
      </c>
      <c r="G193" s="41"/>
      <c r="H193" s="41"/>
      <c r="I193" s="145"/>
      <c r="J193" s="41"/>
      <c r="K193" s="41"/>
      <c r="L193" s="45"/>
      <c r="M193" s="253"/>
      <c r="N193" s="25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142</v>
      </c>
      <c r="AU193" s="18" t="s">
        <v>91</v>
      </c>
    </row>
    <row r="194" s="2" customFormat="1" ht="16.5" customHeight="1">
      <c r="A194" s="39"/>
      <c r="B194" s="40"/>
      <c r="C194" s="237" t="s">
        <v>212</v>
      </c>
      <c r="D194" s="237" t="s">
        <v>136</v>
      </c>
      <c r="E194" s="238" t="s">
        <v>798</v>
      </c>
      <c r="F194" s="239" t="s">
        <v>799</v>
      </c>
      <c r="G194" s="240" t="s">
        <v>328</v>
      </c>
      <c r="H194" s="241">
        <v>292.08999999999997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47</v>
      </c>
      <c r="O194" s="92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152</v>
      </c>
      <c r="AT194" s="249" t="s">
        <v>136</v>
      </c>
      <c r="AU194" s="249" t="s">
        <v>91</v>
      </c>
      <c r="AY194" s="18" t="s">
        <v>133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21</v>
      </c>
      <c r="BK194" s="250">
        <f>ROUND(I194*H194,2)</f>
        <v>0</v>
      </c>
      <c r="BL194" s="18" t="s">
        <v>152</v>
      </c>
      <c r="BM194" s="249" t="s">
        <v>800</v>
      </c>
    </row>
    <row r="195" s="2" customFormat="1">
      <c r="A195" s="39"/>
      <c r="B195" s="40"/>
      <c r="C195" s="41"/>
      <c r="D195" s="251" t="s">
        <v>142</v>
      </c>
      <c r="E195" s="41"/>
      <c r="F195" s="252" t="s">
        <v>801</v>
      </c>
      <c r="G195" s="41"/>
      <c r="H195" s="41"/>
      <c r="I195" s="145"/>
      <c r="J195" s="41"/>
      <c r="K195" s="41"/>
      <c r="L195" s="45"/>
      <c r="M195" s="253"/>
      <c r="N195" s="25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142</v>
      </c>
      <c r="AU195" s="18" t="s">
        <v>91</v>
      </c>
    </row>
    <row r="196" s="13" customFormat="1">
      <c r="A196" s="13"/>
      <c r="B196" s="261"/>
      <c r="C196" s="262"/>
      <c r="D196" s="251" t="s">
        <v>257</v>
      </c>
      <c r="E196" s="263" t="s">
        <v>1</v>
      </c>
      <c r="F196" s="264" t="s">
        <v>802</v>
      </c>
      <c r="G196" s="262"/>
      <c r="H196" s="265">
        <v>74.170000000000002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1" t="s">
        <v>257</v>
      </c>
      <c r="AU196" s="271" t="s">
        <v>91</v>
      </c>
      <c r="AV196" s="13" t="s">
        <v>91</v>
      </c>
      <c r="AW196" s="13" t="s">
        <v>38</v>
      </c>
      <c r="AX196" s="13" t="s">
        <v>82</v>
      </c>
      <c r="AY196" s="271" t="s">
        <v>133</v>
      </c>
    </row>
    <row r="197" s="13" customFormat="1">
      <c r="A197" s="13"/>
      <c r="B197" s="261"/>
      <c r="C197" s="262"/>
      <c r="D197" s="251" t="s">
        <v>257</v>
      </c>
      <c r="E197" s="263" t="s">
        <v>1</v>
      </c>
      <c r="F197" s="264" t="s">
        <v>803</v>
      </c>
      <c r="G197" s="262"/>
      <c r="H197" s="265">
        <v>71.875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1" t="s">
        <v>257</v>
      </c>
      <c r="AU197" s="271" t="s">
        <v>91</v>
      </c>
      <c r="AV197" s="13" t="s">
        <v>91</v>
      </c>
      <c r="AW197" s="13" t="s">
        <v>38</v>
      </c>
      <c r="AX197" s="13" t="s">
        <v>82</v>
      </c>
      <c r="AY197" s="271" t="s">
        <v>133</v>
      </c>
    </row>
    <row r="198" s="14" customFormat="1">
      <c r="A198" s="14"/>
      <c r="B198" s="272"/>
      <c r="C198" s="273"/>
      <c r="D198" s="251" t="s">
        <v>257</v>
      </c>
      <c r="E198" s="274" t="s">
        <v>1</v>
      </c>
      <c r="F198" s="275" t="s">
        <v>260</v>
      </c>
      <c r="G198" s="273"/>
      <c r="H198" s="276">
        <v>146.04500000000002</v>
      </c>
      <c r="I198" s="277"/>
      <c r="J198" s="273"/>
      <c r="K198" s="273"/>
      <c r="L198" s="278"/>
      <c r="M198" s="279"/>
      <c r="N198" s="280"/>
      <c r="O198" s="280"/>
      <c r="P198" s="280"/>
      <c r="Q198" s="280"/>
      <c r="R198" s="280"/>
      <c r="S198" s="280"/>
      <c r="T198" s="28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2" t="s">
        <v>257</v>
      </c>
      <c r="AU198" s="282" t="s">
        <v>91</v>
      </c>
      <c r="AV198" s="14" t="s">
        <v>152</v>
      </c>
      <c r="AW198" s="14" t="s">
        <v>38</v>
      </c>
      <c r="AX198" s="14" t="s">
        <v>21</v>
      </c>
      <c r="AY198" s="282" t="s">
        <v>133</v>
      </c>
    </row>
    <row r="199" s="13" customFormat="1">
      <c r="A199" s="13"/>
      <c r="B199" s="261"/>
      <c r="C199" s="262"/>
      <c r="D199" s="251" t="s">
        <v>257</v>
      </c>
      <c r="E199" s="262"/>
      <c r="F199" s="264" t="s">
        <v>804</v>
      </c>
      <c r="G199" s="262"/>
      <c r="H199" s="265">
        <v>292.08999999999997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1" t="s">
        <v>257</v>
      </c>
      <c r="AU199" s="271" t="s">
        <v>91</v>
      </c>
      <c r="AV199" s="13" t="s">
        <v>91</v>
      </c>
      <c r="AW199" s="13" t="s">
        <v>4</v>
      </c>
      <c r="AX199" s="13" t="s">
        <v>21</v>
      </c>
      <c r="AY199" s="271" t="s">
        <v>133</v>
      </c>
    </row>
    <row r="200" s="2" customFormat="1" ht="21.75" customHeight="1">
      <c r="A200" s="39"/>
      <c r="B200" s="40"/>
      <c r="C200" s="237" t="s">
        <v>216</v>
      </c>
      <c r="D200" s="237" t="s">
        <v>136</v>
      </c>
      <c r="E200" s="238" t="s">
        <v>805</v>
      </c>
      <c r="F200" s="239" t="s">
        <v>806</v>
      </c>
      <c r="G200" s="240" t="s">
        <v>302</v>
      </c>
      <c r="H200" s="241">
        <v>60.231000000000002</v>
      </c>
      <c r="I200" s="242"/>
      <c r="J200" s="243">
        <f>ROUND(I200*H200,2)</f>
        <v>0</v>
      </c>
      <c r="K200" s="244"/>
      <c r="L200" s="45"/>
      <c r="M200" s="245" t="s">
        <v>1</v>
      </c>
      <c r="N200" s="246" t="s">
        <v>47</v>
      </c>
      <c r="O200" s="92"/>
      <c r="P200" s="247">
        <f>O200*H200</f>
        <v>0</v>
      </c>
      <c r="Q200" s="247">
        <v>0</v>
      </c>
      <c r="R200" s="247">
        <f>Q200*H200</f>
        <v>0</v>
      </c>
      <c r="S200" s="247">
        <v>0</v>
      </c>
      <c r="T200" s="24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9" t="s">
        <v>152</v>
      </c>
      <c r="AT200" s="249" t="s">
        <v>136</v>
      </c>
      <c r="AU200" s="249" t="s">
        <v>91</v>
      </c>
      <c r="AY200" s="18" t="s">
        <v>133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8" t="s">
        <v>21</v>
      </c>
      <c r="BK200" s="250">
        <f>ROUND(I200*H200,2)</f>
        <v>0</v>
      </c>
      <c r="BL200" s="18" t="s">
        <v>152</v>
      </c>
      <c r="BM200" s="249" t="s">
        <v>807</v>
      </c>
    </row>
    <row r="201" s="2" customFormat="1">
      <c r="A201" s="39"/>
      <c r="B201" s="40"/>
      <c r="C201" s="41"/>
      <c r="D201" s="251" t="s">
        <v>142</v>
      </c>
      <c r="E201" s="41"/>
      <c r="F201" s="252" t="s">
        <v>808</v>
      </c>
      <c r="G201" s="41"/>
      <c r="H201" s="41"/>
      <c r="I201" s="145"/>
      <c r="J201" s="41"/>
      <c r="K201" s="41"/>
      <c r="L201" s="45"/>
      <c r="M201" s="253"/>
      <c r="N201" s="25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142</v>
      </c>
      <c r="AU201" s="18" t="s">
        <v>91</v>
      </c>
    </row>
    <row r="202" s="13" customFormat="1">
      <c r="A202" s="13"/>
      <c r="B202" s="261"/>
      <c r="C202" s="262"/>
      <c r="D202" s="251" t="s">
        <v>257</v>
      </c>
      <c r="E202" s="263" t="s">
        <v>1</v>
      </c>
      <c r="F202" s="264" t="s">
        <v>809</v>
      </c>
      <c r="G202" s="262"/>
      <c r="H202" s="265">
        <v>60.231000000000002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1" t="s">
        <v>257</v>
      </c>
      <c r="AU202" s="271" t="s">
        <v>91</v>
      </c>
      <c r="AV202" s="13" t="s">
        <v>91</v>
      </c>
      <c r="AW202" s="13" t="s">
        <v>38</v>
      </c>
      <c r="AX202" s="13" t="s">
        <v>21</v>
      </c>
      <c r="AY202" s="271" t="s">
        <v>133</v>
      </c>
    </row>
    <row r="203" s="2" customFormat="1" ht="21.75" customHeight="1">
      <c r="A203" s="39"/>
      <c r="B203" s="40"/>
      <c r="C203" s="237" t="s">
        <v>221</v>
      </c>
      <c r="D203" s="237" t="s">
        <v>136</v>
      </c>
      <c r="E203" s="238" t="s">
        <v>810</v>
      </c>
      <c r="F203" s="239" t="s">
        <v>811</v>
      </c>
      <c r="G203" s="240" t="s">
        <v>302</v>
      </c>
      <c r="H203" s="241">
        <v>12.847</v>
      </c>
      <c r="I203" s="242"/>
      <c r="J203" s="243">
        <f>ROUND(I203*H203,2)</f>
        <v>0</v>
      </c>
      <c r="K203" s="244"/>
      <c r="L203" s="45"/>
      <c r="M203" s="245" t="s">
        <v>1</v>
      </c>
      <c r="N203" s="246" t="s">
        <v>47</v>
      </c>
      <c r="O203" s="92"/>
      <c r="P203" s="247">
        <f>O203*H203</f>
        <v>0</v>
      </c>
      <c r="Q203" s="247">
        <v>0</v>
      </c>
      <c r="R203" s="247">
        <f>Q203*H203</f>
        <v>0</v>
      </c>
      <c r="S203" s="247">
        <v>0</v>
      </c>
      <c r="T203" s="24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9" t="s">
        <v>152</v>
      </c>
      <c r="AT203" s="249" t="s">
        <v>136</v>
      </c>
      <c r="AU203" s="249" t="s">
        <v>91</v>
      </c>
      <c r="AY203" s="18" t="s">
        <v>133</v>
      </c>
      <c r="BE203" s="250">
        <f>IF(N203="základní",J203,0)</f>
        <v>0</v>
      </c>
      <c r="BF203" s="250">
        <f>IF(N203="snížená",J203,0)</f>
        <v>0</v>
      </c>
      <c r="BG203" s="250">
        <f>IF(N203="zákl. přenesená",J203,0)</f>
        <v>0</v>
      </c>
      <c r="BH203" s="250">
        <f>IF(N203="sníž. přenesená",J203,0)</f>
        <v>0</v>
      </c>
      <c r="BI203" s="250">
        <f>IF(N203="nulová",J203,0)</f>
        <v>0</v>
      </c>
      <c r="BJ203" s="18" t="s">
        <v>21</v>
      </c>
      <c r="BK203" s="250">
        <f>ROUND(I203*H203,2)</f>
        <v>0</v>
      </c>
      <c r="BL203" s="18" t="s">
        <v>152</v>
      </c>
      <c r="BM203" s="249" t="s">
        <v>812</v>
      </c>
    </row>
    <row r="204" s="2" customFormat="1">
      <c r="A204" s="39"/>
      <c r="B204" s="40"/>
      <c r="C204" s="41"/>
      <c r="D204" s="251" t="s">
        <v>142</v>
      </c>
      <c r="E204" s="41"/>
      <c r="F204" s="252" t="s">
        <v>813</v>
      </c>
      <c r="G204" s="41"/>
      <c r="H204" s="41"/>
      <c r="I204" s="145"/>
      <c r="J204" s="41"/>
      <c r="K204" s="41"/>
      <c r="L204" s="45"/>
      <c r="M204" s="253"/>
      <c r="N204" s="25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142</v>
      </c>
      <c r="AU204" s="18" t="s">
        <v>91</v>
      </c>
    </row>
    <row r="205" s="13" customFormat="1">
      <c r="A205" s="13"/>
      <c r="B205" s="261"/>
      <c r="C205" s="262"/>
      <c r="D205" s="251" t="s">
        <v>257</v>
      </c>
      <c r="E205" s="263" t="s">
        <v>1</v>
      </c>
      <c r="F205" s="264" t="s">
        <v>814</v>
      </c>
      <c r="G205" s="262"/>
      <c r="H205" s="265">
        <v>5.9640000000000004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1" t="s">
        <v>257</v>
      </c>
      <c r="AU205" s="271" t="s">
        <v>91</v>
      </c>
      <c r="AV205" s="13" t="s">
        <v>91</v>
      </c>
      <c r="AW205" s="13" t="s">
        <v>38</v>
      </c>
      <c r="AX205" s="13" t="s">
        <v>82</v>
      </c>
      <c r="AY205" s="271" t="s">
        <v>133</v>
      </c>
    </row>
    <row r="206" s="13" customFormat="1">
      <c r="A206" s="13"/>
      <c r="B206" s="261"/>
      <c r="C206" s="262"/>
      <c r="D206" s="251" t="s">
        <v>257</v>
      </c>
      <c r="E206" s="263" t="s">
        <v>1</v>
      </c>
      <c r="F206" s="264" t="s">
        <v>815</v>
      </c>
      <c r="G206" s="262"/>
      <c r="H206" s="265">
        <v>6.3109999999999999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1" t="s">
        <v>257</v>
      </c>
      <c r="AU206" s="271" t="s">
        <v>91</v>
      </c>
      <c r="AV206" s="13" t="s">
        <v>91</v>
      </c>
      <c r="AW206" s="13" t="s">
        <v>38</v>
      </c>
      <c r="AX206" s="13" t="s">
        <v>82</v>
      </c>
      <c r="AY206" s="271" t="s">
        <v>133</v>
      </c>
    </row>
    <row r="207" s="13" customFormat="1">
      <c r="A207" s="13"/>
      <c r="B207" s="261"/>
      <c r="C207" s="262"/>
      <c r="D207" s="251" t="s">
        <v>257</v>
      </c>
      <c r="E207" s="263" t="s">
        <v>1</v>
      </c>
      <c r="F207" s="264" t="s">
        <v>816</v>
      </c>
      <c r="G207" s="262"/>
      <c r="H207" s="265">
        <v>0.57199999999999995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1" t="s">
        <v>257</v>
      </c>
      <c r="AU207" s="271" t="s">
        <v>91</v>
      </c>
      <c r="AV207" s="13" t="s">
        <v>91</v>
      </c>
      <c r="AW207" s="13" t="s">
        <v>38</v>
      </c>
      <c r="AX207" s="13" t="s">
        <v>82</v>
      </c>
      <c r="AY207" s="271" t="s">
        <v>133</v>
      </c>
    </row>
    <row r="208" s="14" customFormat="1">
      <c r="A208" s="14"/>
      <c r="B208" s="272"/>
      <c r="C208" s="273"/>
      <c r="D208" s="251" t="s">
        <v>257</v>
      </c>
      <c r="E208" s="274" t="s">
        <v>1</v>
      </c>
      <c r="F208" s="275" t="s">
        <v>260</v>
      </c>
      <c r="G208" s="273"/>
      <c r="H208" s="276">
        <v>12.847</v>
      </c>
      <c r="I208" s="277"/>
      <c r="J208" s="273"/>
      <c r="K208" s="273"/>
      <c r="L208" s="278"/>
      <c r="M208" s="279"/>
      <c r="N208" s="280"/>
      <c r="O208" s="280"/>
      <c r="P208" s="280"/>
      <c r="Q208" s="280"/>
      <c r="R208" s="280"/>
      <c r="S208" s="280"/>
      <c r="T208" s="28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2" t="s">
        <v>257</v>
      </c>
      <c r="AU208" s="282" t="s">
        <v>91</v>
      </c>
      <c r="AV208" s="14" t="s">
        <v>152</v>
      </c>
      <c r="AW208" s="14" t="s">
        <v>38</v>
      </c>
      <c r="AX208" s="14" t="s">
        <v>21</v>
      </c>
      <c r="AY208" s="282" t="s">
        <v>133</v>
      </c>
    </row>
    <row r="209" s="2" customFormat="1" ht="21.75" customHeight="1">
      <c r="A209" s="39"/>
      <c r="B209" s="40"/>
      <c r="C209" s="237" t="s">
        <v>226</v>
      </c>
      <c r="D209" s="237" t="s">
        <v>136</v>
      </c>
      <c r="E209" s="238" t="s">
        <v>817</v>
      </c>
      <c r="F209" s="239" t="s">
        <v>818</v>
      </c>
      <c r="G209" s="240" t="s">
        <v>302</v>
      </c>
      <c r="H209" s="241">
        <v>83.084000000000003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47</v>
      </c>
      <c r="O209" s="92"/>
      <c r="P209" s="247">
        <f>O209*H209</f>
        <v>0</v>
      </c>
      <c r="Q209" s="247">
        <v>0</v>
      </c>
      <c r="R209" s="247">
        <f>Q209*H209</f>
        <v>0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152</v>
      </c>
      <c r="AT209" s="249" t="s">
        <v>136</v>
      </c>
      <c r="AU209" s="249" t="s">
        <v>91</v>
      </c>
      <c r="AY209" s="18" t="s">
        <v>133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21</v>
      </c>
      <c r="BK209" s="250">
        <f>ROUND(I209*H209,2)</f>
        <v>0</v>
      </c>
      <c r="BL209" s="18" t="s">
        <v>152</v>
      </c>
      <c r="BM209" s="249" t="s">
        <v>819</v>
      </c>
    </row>
    <row r="210" s="2" customFormat="1">
      <c r="A210" s="39"/>
      <c r="B210" s="40"/>
      <c r="C210" s="41"/>
      <c r="D210" s="251" t="s">
        <v>142</v>
      </c>
      <c r="E210" s="41"/>
      <c r="F210" s="252" t="s">
        <v>813</v>
      </c>
      <c r="G210" s="41"/>
      <c r="H210" s="41"/>
      <c r="I210" s="145"/>
      <c r="J210" s="41"/>
      <c r="K210" s="41"/>
      <c r="L210" s="45"/>
      <c r="M210" s="253"/>
      <c r="N210" s="25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142</v>
      </c>
      <c r="AU210" s="18" t="s">
        <v>91</v>
      </c>
    </row>
    <row r="211" s="13" customFormat="1">
      <c r="A211" s="13"/>
      <c r="B211" s="261"/>
      <c r="C211" s="262"/>
      <c r="D211" s="251" t="s">
        <v>257</v>
      </c>
      <c r="E211" s="263" t="s">
        <v>1</v>
      </c>
      <c r="F211" s="264" t="s">
        <v>820</v>
      </c>
      <c r="G211" s="262"/>
      <c r="H211" s="265">
        <v>16.367000000000001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1" t="s">
        <v>257</v>
      </c>
      <c r="AU211" s="271" t="s">
        <v>91</v>
      </c>
      <c r="AV211" s="13" t="s">
        <v>91</v>
      </c>
      <c r="AW211" s="13" t="s">
        <v>38</v>
      </c>
      <c r="AX211" s="13" t="s">
        <v>82</v>
      </c>
      <c r="AY211" s="271" t="s">
        <v>133</v>
      </c>
    </row>
    <row r="212" s="13" customFormat="1">
      <c r="A212" s="13"/>
      <c r="B212" s="261"/>
      <c r="C212" s="262"/>
      <c r="D212" s="251" t="s">
        <v>257</v>
      </c>
      <c r="E212" s="263" t="s">
        <v>1</v>
      </c>
      <c r="F212" s="264" t="s">
        <v>821</v>
      </c>
      <c r="G212" s="262"/>
      <c r="H212" s="265">
        <v>32.670000000000002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1" t="s">
        <v>257</v>
      </c>
      <c r="AU212" s="271" t="s">
        <v>91</v>
      </c>
      <c r="AV212" s="13" t="s">
        <v>91</v>
      </c>
      <c r="AW212" s="13" t="s">
        <v>38</v>
      </c>
      <c r="AX212" s="13" t="s">
        <v>82</v>
      </c>
      <c r="AY212" s="271" t="s">
        <v>133</v>
      </c>
    </row>
    <row r="213" s="13" customFormat="1">
      <c r="A213" s="13"/>
      <c r="B213" s="261"/>
      <c r="C213" s="262"/>
      <c r="D213" s="251" t="s">
        <v>257</v>
      </c>
      <c r="E213" s="263" t="s">
        <v>1</v>
      </c>
      <c r="F213" s="264" t="s">
        <v>822</v>
      </c>
      <c r="G213" s="262"/>
      <c r="H213" s="265">
        <v>32.780000000000001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1" t="s">
        <v>257</v>
      </c>
      <c r="AU213" s="271" t="s">
        <v>91</v>
      </c>
      <c r="AV213" s="13" t="s">
        <v>91</v>
      </c>
      <c r="AW213" s="13" t="s">
        <v>38</v>
      </c>
      <c r="AX213" s="13" t="s">
        <v>82</v>
      </c>
      <c r="AY213" s="271" t="s">
        <v>133</v>
      </c>
    </row>
    <row r="214" s="13" customFormat="1">
      <c r="A214" s="13"/>
      <c r="B214" s="261"/>
      <c r="C214" s="262"/>
      <c r="D214" s="251" t="s">
        <v>257</v>
      </c>
      <c r="E214" s="263" t="s">
        <v>1</v>
      </c>
      <c r="F214" s="264" t="s">
        <v>823</v>
      </c>
      <c r="G214" s="262"/>
      <c r="H214" s="265">
        <v>1.2669999999999999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1" t="s">
        <v>257</v>
      </c>
      <c r="AU214" s="271" t="s">
        <v>91</v>
      </c>
      <c r="AV214" s="13" t="s">
        <v>91</v>
      </c>
      <c r="AW214" s="13" t="s">
        <v>38</v>
      </c>
      <c r="AX214" s="13" t="s">
        <v>82</v>
      </c>
      <c r="AY214" s="271" t="s">
        <v>133</v>
      </c>
    </row>
    <row r="215" s="14" customFormat="1">
      <c r="A215" s="14"/>
      <c r="B215" s="272"/>
      <c r="C215" s="273"/>
      <c r="D215" s="251" t="s">
        <v>257</v>
      </c>
      <c r="E215" s="274" t="s">
        <v>1</v>
      </c>
      <c r="F215" s="275" t="s">
        <v>260</v>
      </c>
      <c r="G215" s="273"/>
      <c r="H215" s="276">
        <v>83.084000000000003</v>
      </c>
      <c r="I215" s="277"/>
      <c r="J215" s="273"/>
      <c r="K215" s="273"/>
      <c r="L215" s="278"/>
      <c r="M215" s="279"/>
      <c r="N215" s="280"/>
      <c r="O215" s="280"/>
      <c r="P215" s="280"/>
      <c r="Q215" s="280"/>
      <c r="R215" s="280"/>
      <c r="S215" s="280"/>
      <c r="T215" s="28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2" t="s">
        <v>257</v>
      </c>
      <c r="AU215" s="282" t="s">
        <v>91</v>
      </c>
      <c r="AV215" s="14" t="s">
        <v>152</v>
      </c>
      <c r="AW215" s="14" t="s">
        <v>38</v>
      </c>
      <c r="AX215" s="14" t="s">
        <v>21</v>
      </c>
      <c r="AY215" s="282" t="s">
        <v>133</v>
      </c>
    </row>
    <row r="216" s="2" customFormat="1" ht="21.75" customHeight="1">
      <c r="A216" s="39"/>
      <c r="B216" s="40"/>
      <c r="C216" s="237" t="s">
        <v>232</v>
      </c>
      <c r="D216" s="237" t="s">
        <v>136</v>
      </c>
      <c r="E216" s="238" t="s">
        <v>824</v>
      </c>
      <c r="F216" s="239" t="s">
        <v>825</v>
      </c>
      <c r="G216" s="240" t="s">
        <v>302</v>
      </c>
      <c r="H216" s="241">
        <v>322.423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47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152</v>
      </c>
      <c r="AT216" s="249" t="s">
        <v>136</v>
      </c>
      <c r="AU216" s="249" t="s">
        <v>91</v>
      </c>
      <c r="AY216" s="18" t="s">
        <v>133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21</v>
      </c>
      <c r="BK216" s="250">
        <f>ROUND(I216*H216,2)</f>
        <v>0</v>
      </c>
      <c r="BL216" s="18" t="s">
        <v>152</v>
      </c>
      <c r="BM216" s="249" t="s">
        <v>826</v>
      </c>
    </row>
    <row r="217" s="2" customFormat="1">
      <c r="A217" s="39"/>
      <c r="B217" s="40"/>
      <c r="C217" s="41"/>
      <c r="D217" s="251" t="s">
        <v>142</v>
      </c>
      <c r="E217" s="41"/>
      <c r="F217" s="252" t="s">
        <v>827</v>
      </c>
      <c r="G217" s="41"/>
      <c r="H217" s="41"/>
      <c r="I217" s="145"/>
      <c r="J217" s="41"/>
      <c r="K217" s="41"/>
      <c r="L217" s="45"/>
      <c r="M217" s="253"/>
      <c r="N217" s="25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142</v>
      </c>
      <c r="AU217" s="18" t="s">
        <v>91</v>
      </c>
    </row>
    <row r="218" s="15" customFormat="1">
      <c r="A218" s="15"/>
      <c r="B218" s="294"/>
      <c r="C218" s="295"/>
      <c r="D218" s="251" t="s">
        <v>257</v>
      </c>
      <c r="E218" s="296" t="s">
        <v>1</v>
      </c>
      <c r="F218" s="297" t="s">
        <v>828</v>
      </c>
      <c r="G218" s="295"/>
      <c r="H218" s="296" t="s">
        <v>1</v>
      </c>
      <c r="I218" s="298"/>
      <c r="J218" s="295"/>
      <c r="K218" s="295"/>
      <c r="L218" s="299"/>
      <c r="M218" s="300"/>
      <c r="N218" s="301"/>
      <c r="O218" s="301"/>
      <c r="P218" s="301"/>
      <c r="Q218" s="301"/>
      <c r="R218" s="301"/>
      <c r="S218" s="301"/>
      <c r="T218" s="30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303" t="s">
        <v>257</v>
      </c>
      <c r="AU218" s="303" t="s">
        <v>91</v>
      </c>
      <c r="AV218" s="15" t="s">
        <v>21</v>
      </c>
      <c r="AW218" s="15" t="s">
        <v>38</v>
      </c>
      <c r="AX218" s="15" t="s">
        <v>82</v>
      </c>
      <c r="AY218" s="303" t="s">
        <v>133</v>
      </c>
    </row>
    <row r="219" s="13" customFormat="1">
      <c r="A219" s="13"/>
      <c r="B219" s="261"/>
      <c r="C219" s="262"/>
      <c r="D219" s="251" t="s">
        <v>257</v>
      </c>
      <c r="E219" s="263" t="s">
        <v>1</v>
      </c>
      <c r="F219" s="264" t="s">
        <v>829</v>
      </c>
      <c r="G219" s="262"/>
      <c r="H219" s="265">
        <v>328.16399999999999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1" t="s">
        <v>257</v>
      </c>
      <c r="AU219" s="271" t="s">
        <v>91</v>
      </c>
      <c r="AV219" s="13" t="s">
        <v>91</v>
      </c>
      <c r="AW219" s="13" t="s">
        <v>38</v>
      </c>
      <c r="AX219" s="13" t="s">
        <v>82</v>
      </c>
      <c r="AY219" s="271" t="s">
        <v>133</v>
      </c>
    </row>
    <row r="220" s="13" customFormat="1">
      <c r="A220" s="13"/>
      <c r="B220" s="261"/>
      <c r="C220" s="262"/>
      <c r="D220" s="251" t="s">
        <v>257</v>
      </c>
      <c r="E220" s="263" t="s">
        <v>1</v>
      </c>
      <c r="F220" s="264" t="s">
        <v>830</v>
      </c>
      <c r="G220" s="262"/>
      <c r="H220" s="265">
        <v>14.128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1" t="s">
        <v>257</v>
      </c>
      <c r="AU220" s="271" t="s">
        <v>91</v>
      </c>
      <c r="AV220" s="13" t="s">
        <v>91</v>
      </c>
      <c r="AW220" s="13" t="s">
        <v>38</v>
      </c>
      <c r="AX220" s="13" t="s">
        <v>82</v>
      </c>
      <c r="AY220" s="271" t="s">
        <v>133</v>
      </c>
    </row>
    <row r="221" s="13" customFormat="1">
      <c r="A221" s="13"/>
      <c r="B221" s="261"/>
      <c r="C221" s="262"/>
      <c r="D221" s="251" t="s">
        <v>257</v>
      </c>
      <c r="E221" s="263" t="s">
        <v>1</v>
      </c>
      <c r="F221" s="264" t="s">
        <v>831</v>
      </c>
      <c r="G221" s="262"/>
      <c r="H221" s="265">
        <v>25.806000000000001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1" t="s">
        <v>257</v>
      </c>
      <c r="AU221" s="271" t="s">
        <v>91</v>
      </c>
      <c r="AV221" s="13" t="s">
        <v>91</v>
      </c>
      <c r="AW221" s="13" t="s">
        <v>38</v>
      </c>
      <c r="AX221" s="13" t="s">
        <v>82</v>
      </c>
      <c r="AY221" s="271" t="s">
        <v>133</v>
      </c>
    </row>
    <row r="222" s="13" customFormat="1">
      <c r="A222" s="13"/>
      <c r="B222" s="261"/>
      <c r="C222" s="262"/>
      <c r="D222" s="251" t="s">
        <v>257</v>
      </c>
      <c r="E222" s="263" t="s">
        <v>1</v>
      </c>
      <c r="F222" s="264" t="s">
        <v>832</v>
      </c>
      <c r="G222" s="262"/>
      <c r="H222" s="265">
        <v>-61.994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1" t="s">
        <v>257</v>
      </c>
      <c r="AU222" s="271" t="s">
        <v>91</v>
      </c>
      <c r="AV222" s="13" t="s">
        <v>91</v>
      </c>
      <c r="AW222" s="13" t="s">
        <v>38</v>
      </c>
      <c r="AX222" s="13" t="s">
        <v>82</v>
      </c>
      <c r="AY222" s="271" t="s">
        <v>133</v>
      </c>
    </row>
    <row r="223" s="16" customFormat="1">
      <c r="A223" s="16"/>
      <c r="B223" s="304"/>
      <c r="C223" s="305"/>
      <c r="D223" s="251" t="s">
        <v>257</v>
      </c>
      <c r="E223" s="306" t="s">
        <v>1</v>
      </c>
      <c r="F223" s="307" t="s">
        <v>666</v>
      </c>
      <c r="G223" s="305"/>
      <c r="H223" s="308">
        <v>306.10399999999993</v>
      </c>
      <c r="I223" s="309"/>
      <c r="J223" s="305"/>
      <c r="K223" s="305"/>
      <c r="L223" s="310"/>
      <c r="M223" s="311"/>
      <c r="N223" s="312"/>
      <c r="O223" s="312"/>
      <c r="P223" s="312"/>
      <c r="Q223" s="312"/>
      <c r="R223" s="312"/>
      <c r="S223" s="312"/>
      <c r="T223" s="313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314" t="s">
        <v>257</v>
      </c>
      <c r="AU223" s="314" t="s">
        <v>91</v>
      </c>
      <c r="AV223" s="16" t="s">
        <v>147</v>
      </c>
      <c r="AW223" s="16" t="s">
        <v>38</v>
      </c>
      <c r="AX223" s="16" t="s">
        <v>82</v>
      </c>
      <c r="AY223" s="314" t="s">
        <v>133</v>
      </c>
    </row>
    <row r="224" s="15" customFormat="1">
      <c r="A224" s="15"/>
      <c r="B224" s="294"/>
      <c r="C224" s="295"/>
      <c r="D224" s="251" t="s">
        <v>257</v>
      </c>
      <c r="E224" s="296" t="s">
        <v>1</v>
      </c>
      <c r="F224" s="297" t="s">
        <v>833</v>
      </c>
      <c r="G224" s="295"/>
      <c r="H224" s="296" t="s">
        <v>1</v>
      </c>
      <c r="I224" s="298"/>
      <c r="J224" s="295"/>
      <c r="K224" s="295"/>
      <c r="L224" s="299"/>
      <c r="M224" s="300"/>
      <c r="N224" s="301"/>
      <c r="O224" s="301"/>
      <c r="P224" s="301"/>
      <c r="Q224" s="301"/>
      <c r="R224" s="301"/>
      <c r="S224" s="301"/>
      <c r="T224" s="30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303" t="s">
        <v>257</v>
      </c>
      <c r="AU224" s="303" t="s">
        <v>91</v>
      </c>
      <c r="AV224" s="15" t="s">
        <v>21</v>
      </c>
      <c r="AW224" s="15" t="s">
        <v>38</v>
      </c>
      <c r="AX224" s="15" t="s">
        <v>82</v>
      </c>
      <c r="AY224" s="303" t="s">
        <v>133</v>
      </c>
    </row>
    <row r="225" s="13" customFormat="1">
      <c r="A225" s="13"/>
      <c r="B225" s="261"/>
      <c r="C225" s="262"/>
      <c r="D225" s="251" t="s">
        <v>257</v>
      </c>
      <c r="E225" s="263" t="s">
        <v>1</v>
      </c>
      <c r="F225" s="264" t="s">
        <v>834</v>
      </c>
      <c r="G225" s="262"/>
      <c r="H225" s="265">
        <v>8.9130000000000003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1" t="s">
        <v>257</v>
      </c>
      <c r="AU225" s="271" t="s">
        <v>91</v>
      </c>
      <c r="AV225" s="13" t="s">
        <v>91</v>
      </c>
      <c r="AW225" s="13" t="s">
        <v>38</v>
      </c>
      <c r="AX225" s="13" t="s">
        <v>82</v>
      </c>
      <c r="AY225" s="271" t="s">
        <v>133</v>
      </c>
    </row>
    <row r="226" s="13" customFormat="1">
      <c r="A226" s="13"/>
      <c r="B226" s="261"/>
      <c r="C226" s="262"/>
      <c r="D226" s="251" t="s">
        <v>257</v>
      </c>
      <c r="E226" s="263" t="s">
        <v>1</v>
      </c>
      <c r="F226" s="264" t="s">
        <v>835</v>
      </c>
      <c r="G226" s="262"/>
      <c r="H226" s="265">
        <v>7.4059999999999997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1" t="s">
        <v>257</v>
      </c>
      <c r="AU226" s="271" t="s">
        <v>91</v>
      </c>
      <c r="AV226" s="13" t="s">
        <v>91</v>
      </c>
      <c r="AW226" s="13" t="s">
        <v>38</v>
      </c>
      <c r="AX226" s="13" t="s">
        <v>82</v>
      </c>
      <c r="AY226" s="271" t="s">
        <v>133</v>
      </c>
    </row>
    <row r="227" s="16" customFormat="1">
      <c r="A227" s="16"/>
      <c r="B227" s="304"/>
      <c r="C227" s="305"/>
      <c r="D227" s="251" t="s">
        <v>257</v>
      </c>
      <c r="E227" s="306" t="s">
        <v>1</v>
      </c>
      <c r="F227" s="307" t="s">
        <v>666</v>
      </c>
      <c r="G227" s="305"/>
      <c r="H227" s="308">
        <v>16.318999999999999</v>
      </c>
      <c r="I227" s="309"/>
      <c r="J227" s="305"/>
      <c r="K227" s="305"/>
      <c r="L227" s="310"/>
      <c r="M227" s="311"/>
      <c r="N227" s="312"/>
      <c r="O227" s="312"/>
      <c r="P227" s="312"/>
      <c r="Q227" s="312"/>
      <c r="R227" s="312"/>
      <c r="S227" s="312"/>
      <c r="T227" s="313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314" t="s">
        <v>257</v>
      </c>
      <c r="AU227" s="314" t="s">
        <v>91</v>
      </c>
      <c r="AV227" s="16" t="s">
        <v>147</v>
      </c>
      <c r="AW227" s="16" t="s">
        <v>38</v>
      </c>
      <c r="AX227" s="16" t="s">
        <v>82</v>
      </c>
      <c r="AY227" s="314" t="s">
        <v>133</v>
      </c>
    </row>
    <row r="228" s="14" customFormat="1">
      <c r="A228" s="14"/>
      <c r="B228" s="272"/>
      <c r="C228" s="273"/>
      <c r="D228" s="251" t="s">
        <v>257</v>
      </c>
      <c r="E228" s="274" t="s">
        <v>1</v>
      </c>
      <c r="F228" s="275" t="s">
        <v>260</v>
      </c>
      <c r="G228" s="273"/>
      <c r="H228" s="276">
        <v>322.42299999999994</v>
      </c>
      <c r="I228" s="277"/>
      <c r="J228" s="273"/>
      <c r="K228" s="273"/>
      <c r="L228" s="278"/>
      <c r="M228" s="279"/>
      <c r="N228" s="280"/>
      <c r="O228" s="280"/>
      <c r="P228" s="280"/>
      <c r="Q228" s="280"/>
      <c r="R228" s="280"/>
      <c r="S228" s="280"/>
      <c r="T228" s="28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2" t="s">
        <v>257</v>
      </c>
      <c r="AU228" s="282" t="s">
        <v>91</v>
      </c>
      <c r="AV228" s="14" t="s">
        <v>152</v>
      </c>
      <c r="AW228" s="14" t="s">
        <v>38</v>
      </c>
      <c r="AX228" s="14" t="s">
        <v>21</v>
      </c>
      <c r="AY228" s="282" t="s">
        <v>133</v>
      </c>
    </row>
    <row r="229" s="2" customFormat="1" ht="16.5" customHeight="1">
      <c r="A229" s="39"/>
      <c r="B229" s="40"/>
      <c r="C229" s="237" t="s">
        <v>7</v>
      </c>
      <c r="D229" s="237" t="s">
        <v>136</v>
      </c>
      <c r="E229" s="238" t="s">
        <v>836</v>
      </c>
      <c r="F229" s="239" t="s">
        <v>837</v>
      </c>
      <c r="G229" s="240" t="s">
        <v>254</v>
      </c>
      <c r="H229" s="241">
        <v>19.079999999999998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47</v>
      </c>
      <c r="O229" s="92"/>
      <c r="P229" s="247">
        <f>O229*H229</f>
        <v>0</v>
      </c>
      <c r="Q229" s="247">
        <v>0.00149</v>
      </c>
      <c r="R229" s="247">
        <f>Q229*H229</f>
        <v>0.028429199999999998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152</v>
      </c>
      <c r="AT229" s="249" t="s">
        <v>136</v>
      </c>
      <c r="AU229" s="249" t="s">
        <v>91</v>
      </c>
      <c r="AY229" s="18" t="s">
        <v>133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21</v>
      </c>
      <c r="BK229" s="250">
        <f>ROUND(I229*H229,2)</f>
        <v>0</v>
      </c>
      <c r="BL229" s="18" t="s">
        <v>152</v>
      </c>
      <c r="BM229" s="249" t="s">
        <v>838</v>
      </c>
    </row>
    <row r="230" s="13" customFormat="1">
      <c r="A230" s="13"/>
      <c r="B230" s="261"/>
      <c r="C230" s="262"/>
      <c r="D230" s="251" t="s">
        <v>257</v>
      </c>
      <c r="E230" s="263" t="s">
        <v>1</v>
      </c>
      <c r="F230" s="264" t="s">
        <v>839</v>
      </c>
      <c r="G230" s="262"/>
      <c r="H230" s="265">
        <v>8.2799999999999994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1" t="s">
        <v>257</v>
      </c>
      <c r="AU230" s="271" t="s">
        <v>91</v>
      </c>
      <c r="AV230" s="13" t="s">
        <v>91</v>
      </c>
      <c r="AW230" s="13" t="s">
        <v>38</v>
      </c>
      <c r="AX230" s="13" t="s">
        <v>82</v>
      </c>
      <c r="AY230" s="271" t="s">
        <v>133</v>
      </c>
    </row>
    <row r="231" s="13" customFormat="1">
      <c r="A231" s="13"/>
      <c r="B231" s="261"/>
      <c r="C231" s="262"/>
      <c r="D231" s="251" t="s">
        <v>257</v>
      </c>
      <c r="E231" s="263" t="s">
        <v>1</v>
      </c>
      <c r="F231" s="264" t="s">
        <v>840</v>
      </c>
      <c r="G231" s="262"/>
      <c r="H231" s="265">
        <v>10.800000000000001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1" t="s">
        <v>257</v>
      </c>
      <c r="AU231" s="271" t="s">
        <v>91</v>
      </c>
      <c r="AV231" s="13" t="s">
        <v>91</v>
      </c>
      <c r="AW231" s="13" t="s">
        <v>38</v>
      </c>
      <c r="AX231" s="13" t="s">
        <v>82</v>
      </c>
      <c r="AY231" s="271" t="s">
        <v>133</v>
      </c>
    </row>
    <row r="232" s="14" customFormat="1">
      <c r="A232" s="14"/>
      <c r="B232" s="272"/>
      <c r="C232" s="273"/>
      <c r="D232" s="251" t="s">
        <v>257</v>
      </c>
      <c r="E232" s="274" t="s">
        <v>1</v>
      </c>
      <c r="F232" s="275" t="s">
        <v>260</v>
      </c>
      <c r="G232" s="273"/>
      <c r="H232" s="276">
        <v>19.079999999999998</v>
      </c>
      <c r="I232" s="277"/>
      <c r="J232" s="273"/>
      <c r="K232" s="273"/>
      <c r="L232" s="278"/>
      <c r="M232" s="279"/>
      <c r="N232" s="280"/>
      <c r="O232" s="280"/>
      <c r="P232" s="280"/>
      <c r="Q232" s="280"/>
      <c r="R232" s="280"/>
      <c r="S232" s="280"/>
      <c r="T232" s="28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2" t="s">
        <v>257</v>
      </c>
      <c r="AU232" s="282" t="s">
        <v>91</v>
      </c>
      <c r="AV232" s="14" t="s">
        <v>152</v>
      </c>
      <c r="AW232" s="14" t="s">
        <v>38</v>
      </c>
      <c r="AX232" s="14" t="s">
        <v>21</v>
      </c>
      <c r="AY232" s="282" t="s">
        <v>133</v>
      </c>
    </row>
    <row r="233" s="2" customFormat="1" ht="16.5" customHeight="1">
      <c r="A233" s="39"/>
      <c r="B233" s="40"/>
      <c r="C233" s="237" t="s">
        <v>367</v>
      </c>
      <c r="D233" s="237" t="s">
        <v>136</v>
      </c>
      <c r="E233" s="238" t="s">
        <v>841</v>
      </c>
      <c r="F233" s="239" t="s">
        <v>842</v>
      </c>
      <c r="G233" s="240" t="s">
        <v>254</v>
      </c>
      <c r="H233" s="241">
        <v>19.079999999999998</v>
      </c>
      <c r="I233" s="242"/>
      <c r="J233" s="243">
        <f>ROUND(I233*H233,2)</f>
        <v>0</v>
      </c>
      <c r="K233" s="244"/>
      <c r="L233" s="45"/>
      <c r="M233" s="245" t="s">
        <v>1</v>
      </c>
      <c r="N233" s="246" t="s">
        <v>47</v>
      </c>
      <c r="O233" s="92"/>
      <c r="P233" s="247">
        <f>O233*H233</f>
        <v>0</v>
      </c>
      <c r="Q233" s="247">
        <v>0</v>
      </c>
      <c r="R233" s="247">
        <f>Q233*H233</f>
        <v>0</v>
      </c>
      <c r="S233" s="247">
        <v>0</v>
      </c>
      <c r="T233" s="24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9" t="s">
        <v>152</v>
      </c>
      <c r="AT233" s="249" t="s">
        <v>136</v>
      </c>
      <c r="AU233" s="249" t="s">
        <v>91</v>
      </c>
      <c r="AY233" s="18" t="s">
        <v>133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8" t="s">
        <v>21</v>
      </c>
      <c r="BK233" s="250">
        <f>ROUND(I233*H233,2)</f>
        <v>0</v>
      </c>
      <c r="BL233" s="18" t="s">
        <v>152</v>
      </c>
      <c r="BM233" s="249" t="s">
        <v>843</v>
      </c>
    </row>
    <row r="234" s="2" customFormat="1" ht="21.75" customHeight="1">
      <c r="A234" s="39"/>
      <c r="B234" s="40"/>
      <c r="C234" s="237" t="s">
        <v>372</v>
      </c>
      <c r="D234" s="237" t="s">
        <v>136</v>
      </c>
      <c r="E234" s="238" t="s">
        <v>844</v>
      </c>
      <c r="F234" s="239" t="s">
        <v>845</v>
      </c>
      <c r="G234" s="240" t="s">
        <v>302</v>
      </c>
      <c r="H234" s="241">
        <v>95.930999999999997</v>
      </c>
      <c r="I234" s="242"/>
      <c r="J234" s="243">
        <f>ROUND(I234*H234,2)</f>
        <v>0</v>
      </c>
      <c r="K234" s="244"/>
      <c r="L234" s="45"/>
      <c r="M234" s="245" t="s">
        <v>1</v>
      </c>
      <c r="N234" s="246" t="s">
        <v>47</v>
      </c>
      <c r="O234" s="92"/>
      <c r="P234" s="247">
        <f>O234*H234</f>
        <v>0</v>
      </c>
      <c r="Q234" s="247">
        <v>0</v>
      </c>
      <c r="R234" s="247">
        <f>Q234*H234</f>
        <v>0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152</v>
      </c>
      <c r="AT234" s="249" t="s">
        <v>136</v>
      </c>
      <c r="AU234" s="249" t="s">
        <v>91</v>
      </c>
      <c r="AY234" s="18" t="s">
        <v>133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21</v>
      </c>
      <c r="BK234" s="250">
        <f>ROUND(I234*H234,2)</f>
        <v>0</v>
      </c>
      <c r="BL234" s="18" t="s">
        <v>152</v>
      </c>
      <c r="BM234" s="249" t="s">
        <v>846</v>
      </c>
    </row>
    <row r="235" s="2" customFormat="1">
      <c r="A235" s="39"/>
      <c r="B235" s="40"/>
      <c r="C235" s="41"/>
      <c r="D235" s="251" t="s">
        <v>142</v>
      </c>
      <c r="E235" s="41"/>
      <c r="F235" s="252" t="s">
        <v>847</v>
      </c>
      <c r="G235" s="41"/>
      <c r="H235" s="41"/>
      <c r="I235" s="145"/>
      <c r="J235" s="41"/>
      <c r="K235" s="41"/>
      <c r="L235" s="45"/>
      <c r="M235" s="253"/>
      <c r="N235" s="25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142</v>
      </c>
      <c r="AU235" s="18" t="s">
        <v>91</v>
      </c>
    </row>
    <row r="236" s="13" customFormat="1">
      <c r="A236" s="13"/>
      <c r="B236" s="261"/>
      <c r="C236" s="262"/>
      <c r="D236" s="251" t="s">
        <v>257</v>
      </c>
      <c r="E236" s="263" t="s">
        <v>1</v>
      </c>
      <c r="F236" s="264" t="s">
        <v>848</v>
      </c>
      <c r="G236" s="262"/>
      <c r="H236" s="265">
        <v>12.847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1" t="s">
        <v>257</v>
      </c>
      <c r="AU236" s="271" t="s">
        <v>91</v>
      </c>
      <c r="AV236" s="13" t="s">
        <v>91</v>
      </c>
      <c r="AW236" s="13" t="s">
        <v>38</v>
      </c>
      <c r="AX236" s="13" t="s">
        <v>82</v>
      </c>
      <c r="AY236" s="271" t="s">
        <v>133</v>
      </c>
    </row>
    <row r="237" s="13" customFormat="1">
      <c r="A237" s="13"/>
      <c r="B237" s="261"/>
      <c r="C237" s="262"/>
      <c r="D237" s="251" t="s">
        <v>257</v>
      </c>
      <c r="E237" s="263" t="s">
        <v>1</v>
      </c>
      <c r="F237" s="264" t="s">
        <v>849</v>
      </c>
      <c r="G237" s="262"/>
      <c r="H237" s="265">
        <v>83.084000000000003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1" t="s">
        <v>257</v>
      </c>
      <c r="AU237" s="271" t="s">
        <v>91</v>
      </c>
      <c r="AV237" s="13" t="s">
        <v>91</v>
      </c>
      <c r="AW237" s="13" t="s">
        <v>38</v>
      </c>
      <c r="AX237" s="13" t="s">
        <v>82</v>
      </c>
      <c r="AY237" s="271" t="s">
        <v>133</v>
      </c>
    </row>
    <row r="238" s="14" customFormat="1">
      <c r="A238" s="14"/>
      <c r="B238" s="272"/>
      <c r="C238" s="273"/>
      <c r="D238" s="251" t="s">
        <v>257</v>
      </c>
      <c r="E238" s="274" t="s">
        <v>1</v>
      </c>
      <c r="F238" s="275" t="s">
        <v>260</v>
      </c>
      <c r="G238" s="273"/>
      <c r="H238" s="276">
        <v>95.930999999999997</v>
      </c>
      <c r="I238" s="277"/>
      <c r="J238" s="273"/>
      <c r="K238" s="273"/>
      <c r="L238" s="278"/>
      <c r="M238" s="279"/>
      <c r="N238" s="280"/>
      <c r="O238" s="280"/>
      <c r="P238" s="280"/>
      <c r="Q238" s="280"/>
      <c r="R238" s="280"/>
      <c r="S238" s="280"/>
      <c r="T238" s="28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2" t="s">
        <v>257</v>
      </c>
      <c r="AU238" s="282" t="s">
        <v>91</v>
      </c>
      <c r="AV238" s="14" t="s">
        <v>152</v>
      </c>
      <c r="AW238" s="14" t="s">
        <v>38</v>
      </c>
      <c r="AX238" s="14" t="s">
        <v>21</v>
      </c>
      <c r="AY238" s="282" t="s">
        <v>133</v>
      </c>
    </row>
    <row r="239" s="2" customFormat="1" ht="21.75" customHeight="1">
      <c r="A239" s="39"/>
      <c r="B239" s="40"/>
      <c r="C239" s="237" t="s">
        <v>377</v>
      </c>
      <c r="D239" s="237" t="s">
        <v>136</v>
      </c>
      <c r="E239" s="238" t="s">
        <v>850</v>
      </c>
      <c r="F239" s="239" t="s">
        <v>851</v>
      </c>
      <c r="G239" s="240" t="s">
        <v>302</v>
      </c>
      <c r="H239" s="241">
        <v>214.06200000000001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47</v>
      </c>
      <c r="O239" s="92"/>
      <c r="P239" s="247">
        <f>O239*H239</f>
        <v>0</v>
      </c>
      <c r="Q239" s="247">
        <v>0</v>
      </c>
      <c r="R239" s="247">
        <f>Q239*H239</f>
        <v>0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152</v>
      </c>
      <c r="AT239" s="249" t="s">
        <v>136</v>
      </c>
      <c r="AU239" s="249" t="s">
        <v>91</v>
      </c>
      <c r="AY239" s="18" t="s">
        <v>133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21</v>
      </c>
      <c r="BK239" s="250">
        <f>ROUND(I239*H239,2)</f>
        <v>0</v>
      </c>
      <c r="BL239" s="18" t="s">
        <v>152</v>
      </c>
      <c r="BM239" s="249" t="s">
        <v>852</v>
      </c>
    </row>
    <row r="240" s="2" customFormat="1">
      <c r="A240" s="39"/>
      <c r="B240" s="40"/>
      <c r="C240" s="41"/>
      <c r="D240" s="251" t="s">
        <v>142</v>
      </c>
      <c r="E240" s="41"/>
      <c r="F240" s="252" t="s">
        <v>853</v>
      </c>
      <c r="G240" s="41"/>
      <c r="H240" s="41"/>
      <c r="I240" s="145"/>
      <c r="J240" s="41"/>
      <c r="K240" s="41"/>
      <c r="L240" s="45"/>
      <c r="M240" s="253"/>
      <c r="N240" s="25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142</v>
      </c>
      <c r="AU240" s="18" t="s">
        <v>91</v>
      </c>
    </row>
    <row r="241" s="13" customFormat="1">
      <c r="A241" s="13"/>
      <c r="B241" s="261"/>
      <c r="C241" s="262"/>
      <c r="D241" s="251" t="s">
        <v>257</v>
      </c>
      <c r="E241" s="263" t="s">
        <v>1</v>
      </c>
      <c r="F241" s="264" t="s">
        <v>854</v>
      </c>
      <c r="G241" s="262"/>
      <c r="H241" s="265">
        <v>46.799999999999997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1" t="s">
        <v>257</v>
      </c>
      <c r="AU241" s="271" t="s">
        <v>91</v>
      </c>
      <c r="AV241" s="13" t="s">
        <v>91</v>
      </c>
      <c r="AW241" s="13" t="s">
        <v>38</v>
      </c>
      <c r="AX241" s="13" t="s">
        <v>82</v>
      </c>
      <c r="AY241" s="271" t="s">
        <v>133</v>
      </c>
    </row>
    <row r="242" s="13" customFormat="1">
      <c r="A242" s="13"/>
      <c r="B242" s="261"/>
      <c r="C242" s="262"/>
      <c r="D242" s="251" t="s">
        <v>257</v>
      </c>
      <c r="E242" s="263" t="s">
        <v>1</v>
      </c>
      <c r="F242" s="264" t="s">
        <v>809</v>
      </c>
      <c r="G242" s="262"/>
      <c r="H242" s="265">
        <v>60.231000000000002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1" t="s">
        <v>257</v>
      </c>
      <c r="AU242" s="271" t="s">
        <v>91</v>
      </c>
      <c r="AV242" s="13" t="s">
        <v>91</v>
      </c>
      <c r="AW242" s="13" t="s">
        <v>38</v>
      </c>
      <c r="AX242" s="13" t="s">
        <v>82</v>
      </c>
      <c r="AY242" s="271" t="s">
        <v>133</v>
      </c>
    </row>
    <row r="243" s="14" customFormat="1">
      <c r="A243" s="14"/>
      <c r="B243" s="272"/>
      <c r="C243" s="273"/>
      <c r="D243" s="251" t="s">
        <v>257</v>
      </c>
      <c r="E243" s="274" t="s">
        <v>1</v>
      </c>
      <c r="F243" s="275" t="s">
        <v>260</v>
      </c>
      <c r="G243" s="273"/>
      <c r="H243" s="276">
        <v>107.03100000000001</v>
      </c>
      <c r="I243" s="277"/>
      <c r="J243" s="273"/>
      <c r="K243" s="273"/>
      <c r="L243" s="278"/>
      <c r="M243" s="279"/>
      <c r="N243" s="280"/>
      <c r="O243" s="280"/>
      <c r="P243" s="280"/>
      <c r="Q243" s="280"/>
      <c r="R243" s="280"/>
      <c r="S243" s="280"/>
      <c r="T243" s="28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2" t="s">
        <v>257</v>
      </c>
      <c r="AU243" s="282" t="s">
        <v>91</v>
      </c>
      <c r="AV243" s="14" t="s">
        <v>152</v>
      </c>
      <c r="AW243" s="14" t="s">
        <v>38</v>
      </c>
      <c r="AX243" s="14" t="s">
        <v>21</v>
      </c>
      <c r="AY243" s="282" t="s">
        <v>133</v>
      </c>
    </row>
    <row r="244" s="13" customFormat="1">
      <c r="A244" s="13"/>
      <c r="B244" s="261"/>
      <c r="C244" s="262"/>
      <c r="D244" s="251" t="s">
        <v>257</v>
      </c>
      <c r="E244" s="262"/>
      <c r="F244" s="264" t="s">
        <v>855</v>
      </c>
      <c r="G244" s="262"/>
      <c r="H244" s="265">
        <v>214.06200000000001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1" t="s">
        <v>257</v>
      </c>
      <c r="AU244" s="271" t="s">
        <v>91</v>
      </c>
      <c r="AV244" s="13" t="s">
        <v>91</v>
      </c>
      <c r="AW244" s="13" t="s">
        <v>4</v>
      </c>
      <c r="AX244" s="13" t="s">
        <v>21</v>
      </c>
      <c r="AY244" s="271" t="s">
        <v>133</v>
      </c>
    </row>
    <row r="245" s="2" customFormat="1" ht="21.75" customHeight="1">
      <c r="A245" s="39"/>
      <c r="B245" s="40"/>
      <c r="C245" s="237" t="s">
        <v>382</v>
      </c>
      <c r="D245" s="237" t="s">
        <v>136</v>
      </c>
      <c r="E245" s="238" t="s">
        <v>307</v>
      </c>
      <c r="F245" s="239" t="s">
        <v>308</v>
      </c>
      <c r="G245" s="240" t="s">
        <v>302</v>
      </c>
      <c r="H245" s="241">
        <v>262.19200000000001</v>
      </c>
      <c r="I245" s="242"/>
      <c r="J245" s="243">
        <f>ROUND(I245*H245,2)</f>
        <v>0</v>
      </c>
      <c r="K245" s="244"/>
      <c r="L245" s="45"/>
      <c r="M245" s="245" t="s">
        <v>1</v>
      </c>
      <c r="N245" s="246" t="s">
        <v>47</v>
      </c>
      <c r="O245" s="92"/>
      <c r="P245" s="247">
        <f>O245*H245</f>
        <v>0</v>
      </c>
      <c r="Q245" s="247">
        <v>0</v>
      </c>
      <c r="R245" s="247">
        <f>Q245*H245</f>
        <v>0</v>
      </c>
      <c r="S245" s="247">
        <v>0</v>
      </c>
      <c r="T245" s="24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9" t="s">
        <v>152</v>
      </c>
      <c r="AT245" s="249" t="s">
        <v>136</v>
      </c>
      <c r="AU245" s="249" t="s">
        <v>91</v>
      </c>
      <c r="AY245" s="18" t="s">
        <v>133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8" t="s">
        <v>21</v>
      </c>
      <c r="BK245" s="250">
        <f>ROUND(I245*H245,2)</f>
        <v>0</v>
      </c>
      <c r="BL245" s="18" t="s">
        <v>152</v>
      </c>
      <c r="BM245" s="249" t="s">
        <v>856</v>
      </c>
    </row>
    <row r="246" s="2" customFormat="1">
      <c r="A246" s="39"/>
      <c r="B246" s="40"/>
      <c r="C246" s="41"/>
      <c r="D246" s="251" t="s">
        <v>142</v>
      </c>
      <c r="E246" s="41"/>
      <c r="F246" s="252" t="s">
        <v>857</v>
      </c>
      <c r="G246" s="41"/>
      <c r="H246" s="41"/>
      <c r="I246" s="145"/>
      <c r="J246" s="41"/>
      <c r="K246" s="41"/>
      <c r="L246" s="45"/>
      <c r="M246" s="253"/>
      <c r="N246" s="25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142</v>
      </c>
      <c r="AU246" s="18" t="s">
        <v>91</v>
      </c>
    </row>
    <row r="247" s="2" customFormat="1" ht="33" customHeight="1">
      <c r="A247" s="39"/>
      <c r="B247" s="40"/>
      <c r="C247" s="237" t="s">
        <v>388</v>
      </c>
      <c r="D247" s="237" t="s">
        <v>136</v>
      </c>
      <c r="E247" s="238" t="s">
        <v>312</v>
      </c>
      <c r="F247" s="239" t="s">
        <v>313</v>
      </c>
      <c r="G247" s="240" t="s">
        <v>302</v>
      </c>
      <c r="H247" s="241">
        <v>2621.9200000000001</v>
      </c>
      <c r="I247" s="242"/>
      <c r="J247" s="243">
        <f>ROUND(I247*H247,2)</f>
        <v>0</v>
      </c>
      <c r="K247" s="244"/>
      <c r="L247" s="45"/>
      <c r="M247" s="245" t="s">
        <v>1</v>
      </c>
      <c r="N247" s="246" t="s">
        <v>47</v>
      </c>
      <c r="O247" s="92"/>
      <c r="P247" s="247">
        <f>O247*H247</f>
        <v>0</v>
      </c>
      <c r="Q247" s="247">
        <v>0</v>
      </c>
      <c r="R247" s="247">
        <f>Q247*H247</f>
        <v>0</v>
      </c>
      <c r="S247" s="247">
        <v>0</v>
      </c>
      <c r="T247" s="24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9" t="s">
        <v>152</v>
      </c>
      <c r="AT247" s="249" t="s">
        <v>136</v>
      </c>
      <c r="AU247" s="249" t="s">
        <v>91</v>
      </c>
      <c r="AY247" s="18" t="s">
        <v>133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8" t="s">
        <v>21</v>
      </c>
      <c r="BK247" s="250">
        <f>ROUND(I247*H247,2)</f>
        <v>0</v>
      </c>
      <c r="BL247" s="18" t="s">
        <v>152</v>
      </c>
      <c r="BM247" s="249" t="s">
        <v>858</v>
      </c>
    </row>
    <row r="248" s="2" customFormat="1">
      <c r="A248" s="39"/>
      <c r="B248" s="40"/>
      <c r="C248" s="41"/>
      <c r="D248" s="251" t="s">
        <v>142</v>
      </c>
      <c r="E248" s="41"/>
      <c r="F248" s="252" t="s">
        <v>859</v>
      </c>
      <c r="G248" s="41"/>
      <c r="H248" s="41"/>
      <c r="I248" s="145"/>
      <c r="J248" s="41"/>
      <c r="K248" s="41"/>
      <c r="L248" s="45"/>
      <c r="M248" s="253"/>
      <c r="N248" s="25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142</v>
      </c>
      <c r="AU248" s="18" t="s">
        <v>91</v>
      </c>
    </row>
    <row r="249" s="13" customFormat="1">
      <c r="A249" s="13"/>
      <c r="B249" s="261"/>
      <c r="C249" s="262"/>
      <c r="D249" s="251" t="s">
        <v>257</v>
      </c>
      <c r="E249" s="262"/>
      <c r="F249" s="264" t="s">
        <v>860</v>
      </c>
      <c r="G249" s="262"/>
      <c r="H249" s="265">
        <v>2621.9200000000001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1" t="s">
        <v>257</v>
      </c>
      <c r="AU249" s="271" t="s">
        <v>91</v>
      </c>
      <c r="AV249" s="13" t="s">
        <v>91</v>
      </c>
      <c r="AW249" s="13" t="s">
        <v>4</v>
      </c>
      <c r="AX249" s="13" t="s">
        <v>21</v>
      </c>
      <c r="AY249" s="271" t="s">
        <v>133</v>
      </c>
    </row>
    <row r="250" s="2" customFormat="1" ht="21.75" customHeight="1">
      <c r="A250" s="39"/>
      <c r="B250" s="40"/>
      <c r="C250" s="237" t="s">
        <v>393</v>
      </c>
      <c r="D250" s="237" t="s">
        <v>136</v>
      </c>
      <c r="E250" s="238" t="s">
        <v>861</v>
      </c>
      <c r="F250" s="239" t="s">
        <v>862</v>
      </c>
      <c r="G250" s="240" t="s">
        <v>302</v>
      </c>
      <c r="H250" s="241">
        <v>95.930999999999997</v>
      </c>
      <c r="I250" s="242"/>
      <c r="J250" s="243">
        <f>ROUND(I250*H250,2)</f>
        <v>0</v>
      </c>
      <c r="K250" s="244"/>
      <c r="L250" s="45"/>
      <c r="M250" s="245" t="s">
        <v>1</v>
      </c>
      <c r="N250" s="246" t="s">
        <v>47</v>
      </c>
      <c r="O250" s="92"/>
      <c r="P250" s="247">
        <f>O250*H250</f>
        <v>0</v>
      </c>
      <c r="Q250" s="247">
        <v>0</v>
      </c>
      <c r="R250" s="247">
        <f>Q250*H250</f>
        <v>0</v>
      </c>
      <c r="S250" s="247">
        <v>0</v>
      </c>
      <c r="T250" s="24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9" t="s">
        <v>152</v>
      </c>
      <c r="AT250" s="249" t="s">
        <v>136</v>
      </c>
      <c r="AU250" s="249" t="s">
        <v>91</v>
      </c>
      <c r="AY250" s="18" t="s">
        <v>133</v>
      </c>
      <c r="BE250" s="250">
        <f>IF(N250="základní",J250,0)</f>
        <v>0</v>
      </c>
      <c r="BF250" s="250">
        <f>IF(N250="snížená",J250,0)</f>
        <v>0</v>
      </c>
      <c r="BG250" s="250">
        <f>IF(N250="zákl. přenesená",J250,0)</f>
        <v>0</v>
      </c>
      <c r="BH250" s="250">
        <f>IF(N250="sníž. přenesená",J250,0)</f>
        <v>0</v>
      </c>
      <c r="BI250" s="250">
        <f>IF(N250="nulová",J250,0)</f>
        <v>0</v>
      </c>
      <c r="BJ250" s="18" t="s">
        <v>21</v>
      </c>
      <c r="BK250" s="250">
        <f>ROUND(I250*H250,2)</f>
        <v>0</v>
      </c>
      <c r="BL250" s="18" t="s">
        <v>152</v>
      </c>
      <c r="BM250" s="249" t="s">
        <v>863</v>
      </c>
    </row>
    <row r="251" s="2" customFormat="1">
      <c r="A251" s="39"/>
      <c r="B251" s="40"/>
      <c r="C251" s="41"/>
      <c r="D251" s="251" t="s">
        <v>142</v>
      </c>
      <c r="E251" s="41"/>
      <c r="F251" s="252" t="s">
        <v>864</v>
      </c>
      <c r="G251" s="41"/>
      <c r="H251" s="41"/>
      <c r="I251" s="145"/>
      <c r="J251" s="41"/>
      <c r="K251" s="41"/>
      <c r="L251" s="45"/>
      <c r="M251" s="253"/>
      <c r="N251" s="254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142</v>
      </c>
      <c r="AU251" s="18" t="s">
        <v>91</v>
      </c>
    </row>
    <row r="252" s="2" customFormat="1" ht="33" customHeight="1">
      <c r="A252" s="39"/>
      <c r="B252" s="40"/>
      <c r="C252" s="237" t="s">
        <v>398</v>
      </c>
      <c r="D252" s="237" t="s">
        <v>136</v>
      </c>
      <c r="E252" s="238" t="s">
        <v>865</v>
      </c>
      <c r="F252" s="239" t="s">
        <v>866</v>
      </c>
      <c r="G252" s="240" t="s">
        <v>302</v>
      </c>
      <c r="H252" s="241">
        <v>959.30999999999995</v>
      </c>
      <c r="I252" s="242"/>
      <c r="J252" s="243">
        <f>ROUND(I252*H252,2)</f>
        <v>0</v>
      </c>
      <c r="K252" s="244"/>
      <c r="L252" s="45"/>
      <c r="M252" s="245" t="s">
        <v>1</v>
      </c>
      <c r="N252" s="246" t="s">
        <v>47</v>
      </c>
      <c r="O252" s="92"/>
      <c r="P252" s="247">
        <f>O252*H252</f>
        <v>0</v>
      </c>
      <c r="Q252" s="247">
        <v>0</v>
      </c>
      <c r="R252" s="247">
        <f>Q252*H252</f>
        <v>0</v>
      </c>
      <c r="S252" s="247">
        <v>0</v>
      </c>
      <c r="T252" s="24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9" t="s">
        <v>152</v>
      </c>
      <c r="AT252" s="249" t="s">
        <v>136</v>
      </c>
      <c r="AU252" s="249" t="s">
        <v>91</v>
      </c>
      <c r="AY252" s="18" t="s">
        <v>133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8" t="s">
        <v>21</v>
      </c>
      <c r="BK252" s="250">
        <f>ROUND(I252*H252,2)</f>
        <v>0</v>
      </c>
      <c r="BL252" s="18" t="s">
        <v>152</v>
      </c>
      <c r="BM252" s="249" t="s">
        <v>867</v>
      </c>
    </row>
    <row r="253" s="2" customFormat="1">
      <c r="A253" s="39"/>
      <c r="B253" s="40"/>
      <c r="C253" s="41"/>
      <c r="D253" s="251" t="s">
        <v>142</v>
      </c>
      <c r="E253" s="41"/>
      <c r="F253" s="252" t="s">
        <v>868</v>
      </c>
      <c r="G253" s="41"/>
      <c r="H253" s="41"/>
      <c r="I253" s="145"/>
      <c r="J253" s="41"/>
      <c r="K253" s="41"/>
      <c r="L253" s="45"/>
      <c r="M253" s="253"/>
      <c r="N253" s="25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142</v>
      </c>
      <c r="AU253" s="18" t="s">
        <v>91</v>
      </c>
    </row>
    <row r="254" s="13" customFormat="1">
      <c r="A254" s="13"/>
      <c r="B254" s="261"/>
      <c r="C254" s="262"/>
      <c r="D254" s="251" t="s">
        <v>257</v>
      </c>
      <c r="E254" s="262"/>
      <c r="F254" s="264" t="s">
        <v>869</v>
      </c>
      <c r="G254" s="262"/>
      <c r="H254" s="265">
        <v>959.30999999999995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1" t="s">
        <v>257</v>
      </c>
      <c r="AU254" s="271" t="s">
        <v>91</v>
      </c>
      <c r="AV254" s="13" t="s">
        <v>91</v>
      </c>
      <c r="AW254" s="13" t="s">
        <v>4</v>
      </c>
      <c r="AX254" s="13" t="s">
        <v>21</v>
      </c>
      <c r="AY254" s="271" t="s">
        <v>133</v>
      </c>
    </row>
    <row r="255" s="2" customFormat="1" ht="21.75" customHeight="1">
      <c r="A255" s="39"/>
      <c r="B255" s="40"/>
      <c r="C255" s="237" t="s">
        <v>403</v>
      </c>
      <c r="D255" s="237" t="s">
        <v>136</v>
      </c>
      <c r="E255" s="238" t="s">
        <v>870</v>
      </c>
      <c r="F255" s="239" t="s">
        <v>871</v>
      </c>
      <c r="G255" s="240" t="s">
        <v>302</v>
      </c>
      <c r="H255" s="241">
        <v>74.170000000000002</v>
      </c>
      <c r="I255" s="242"/>
      <c r="J255" s="243">
        <f>ROUND(I255*H255,2)</f>
        <v>0</v>
      </c>
      <c r="K255" s="244"/>
      <c r="L255" s="45"/>
      <c r="M255" s="245" t="s">
        <v>1</v>
      </c>
      <c r="N255" s="246" t="s">
        <v>47</v>
      </c>
      <c r="O255" s="92"/>
      <c r="P255" s="247">
        <f>O255*H255</f>
        <v>0</v>
      </c>
      <c r="Q255" s="247">
        <v>0</v>
      </c>
      <c r="R255" s="247">
        <f>Q255*H255</f>
        <v>0</v>
      </c>
      <c r="S255" s="247">
        <v>0</v>
      </c>
      <c r="T255" s="24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9" t="s">
        <v>152</v>
      </c>
      <c r="AT255" s="249" t="s">
        <v>136</v>
      </c>
      <c r="AU255" s="249" t="s">
        <v>91</v>
      </c>
      <c r="AY255" s="18" t="s">
        <v>133</v>
      </c>
      <c r="BE255" s="250">
        <f>IF(N255="základní",J255,0)</f>
        <v>0</v>
      </c>
      <c r="BF255" s="250">
        <f>IF(N255="snížená",J255,0)</f>
        <v>0</v>
      </c>
      <c r="BG255" s="250">
        <f>IF(N255="zákl. přenesená",J255,0)</f>
        <v>0</v>
      </c>
      <c r="BH255" s="250">
        <f>IF(N255="sníž. přenesená",J255,0)</f>
        <v>0</v>
      </c>
      <c r="BI255" s="250">
        <f>IF(N255="nulová",J255,0)</f>
        <v>0</v>
      </c>
      <c r="BJ255" s="18" t="s">
        <v>21</v>
      </c>
      <c r="BK255" s="250">
        <f>ROUND(I255*H255,2)</f>
        <v>0</v>
      </c>
      <c r="BL255" s="18" t="s">
        <v>152</v>
      </c>
      <c r="BM255" s="249" t="s">
        <v>872</v>
      </c>
    </row>
    <row r="256" s="2" customFormat="1">
      <c r="A256" s="39"/>
      <c r="B256" s="40"/>
      <c r="C256" s="41"/>
      <c r="D256" s="251" t="s">
        <v>142</v>
      </c>
      <c r="E256" s="41"/>
      <c r="F256" s="252" t="s">
        <v>873</v>
      </c>
      <c r="G256" s="41"/>
      <c r="H256" s="41"/>
      <c r="I256" s="145"/>
      <c r="J256" s="41"/>
      <c r="K256" s="41"/>
      <c r="L256" s="45"/>
      <c r="M256" s="253"/>
      <c r="N256" s="25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142</v>
      </c>
      <c r="AU256" s="18" t="s">
        <v>91</v>
      </c>
    </row>
    <row r="257" s="13" customFormat="1">
      <c r="A257" s="13"/>
      <c r="B257" s="261"/>
      <c r="C257" s="262"/>
      <c r="D257" s="251" t="s">
        <v>257</v>
      </c>
      <c r="E257" s="263" t="s">
        <v>1</v>
      </c>
      <c r="F257" s="264" t="s">
        <v>874</v>
      </c>
      <c r="G257" s="262"/>
      <c r="H257" s="265">
        <v>6.1180000000000003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1" t="s">
        <v>257</v>
      </c>
      <c r="AU257" s="271" t="s">
        <v>91</v>
      </c>
      <c r="AV257" s="13" t="s">
        <v>91</v>
      </c>
      <c r="AW257" s="13" t="s">
        <v>38</v>
      </c>
      <c r="AX257" s="13" t="s">
        <v>82</v>
      </c>
      <c r="AY257" s="271" t="s">
        <v>133</v>
      </c>
    </row>
    <row r="258" s="13" customFormat="1">
      <c r="A258" s="13"/>
      <c r="B258" s="261"/>
      <c r="C258" s="262"/>
      <c r="D258" s="251" t="s">
        <v>257</v>
      </c>
      <c r="E258" s="263" t="s">
        <v>1</v>
      </c>
      <c r="F258" s="264" t="s">
        <v>875</v>
      </c>
      <c r="G258" s="262"/>
      <c r="H258" s="265">
        <v>23.288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1" t="s">
        <v>257</v>
      </c>
      <c r="AU258" s="271" t="s">
        <v>91</v>
      </c>
      <c r="AV258" s="13" t="s">
        <v>91</v>
      </c>
      <c r="AW258" s="13" t="s">
        <v>38</v>
      </c>
      <c r="AX258" s="13" t="s">
        <v>82</v>
      </c>
      <c r="AY258" s="271" t="s">
        <v>133</v>
      </c>
    </row>
    <row r="259" s="13" customFormat="1">
      <c r="A259" s="13"/>
      <c r="B259" s="261"/>
      <c r="C259" s="262"/>
      <c r="D259" s="251" t="s">
        <v>257</v>
      </c>
      <c r="E259" s="263" t="s">
        <v>1</v>
      </c>
      <c r="F259" s="264" t="s">
        <v>876</v>
      </c>
      <c r="G259" s="262"/>
      <c r="H259" s="265">
        <v>15.884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1" t="s">
        <v>257</v>
      </c>
      <c r="AU259" s="271" t="s">
        <v>91</v>
      </c>
      <c r="AV259" s="13" t="s">
        <v>91</v>
      </c>
      <c r="AW259" s="13" t="s">
        <v>38</v>
      </c>
      <c r="AX259" s="13" t="s">
        <v>82</v>
      </c>
      <c r="AY259" s="271" t="s">
        <v>133</v>
      </c>
    </row>
    <row r="260" s="13" customFormat="1">
      <c r="A260" s="13"/>
      <c r="B260" s="261"/>
      <c r="C260" s="262"/>
      <c r="D260" s="251" t="s">
        <v>257</v>
      </c>
      <c r="E260" s="263" t="s">
        <v>1</v>
      </c>
      <c r="F260" s="264" t="s">
        <v>877</v>
      </c>
      <c r="G260" s="262"/>
      <c r="H260" s="265">
        <v>15.698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1" t="s">
        <v>257</v>
      </c>
      <c r="AU260" s="271" t="s">
        <v>91</v>
      </c>
      <c r="AV260" s="13" t="s">
        <v>91</v>
      </c>
      <c r="AW260" s="13" t="s">
        <v>38</v>
      </c>
      <c r="AX260" s="13" t="s">
        <v>82</v>
      </c>
      <c r="AY260" s="271" t="s">
        <v>133</v>
      </c>
    </row>
    <row r="261" s="13" customFormat="1">
      <c r="A261" s="13"/>
      <c r="B261" s="261"/>
      <c r="C261" s="262"/>
      <c r="D261" s="251" t="s">
        <v>257</v>
      </c>
      <c r="E261" s="263" t="s">
        <v>1</v>
      </c>
      <c r="F261" s="264" t="s">
        <v>878</v>
      </c>
      <c r="G261" s="262"/>
      <c r="H261" s="265">
        <v>13.182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1" t="s">
        <v>257</v>
      </c>
      <c r="AU261" s="271" t="s">
        <v>91</v>
      </c>
      <c r="AV261" s="13" t="s">
        <v>91</v>
      </c>
      <c r="AW261" s="13" t="s">
        <v>38</v>
      </c>
      <c r="AX261" s="13" t="s">
        <v>82</v>
      </c>
      <c r="AY261" s="271" t="s">
        <v>133</v>
      </c>
    </row>
    <row r="262" s="14" customFormat="1">
      <c r="A262" s="14"/>
      <c r="B262" s="272"/>
      <c r="C262" s="273"/>
      <c r="D262" s="251" t="s">
        <v>257</v>
      </c>
      <c r="E262" s="274" t="s">
        <v>1</v>
      </c>
      <c r="F262" s="275" t="s">
        <v>260</v>
      </c>
      <c r="G262" s="273"/>
      <c r="H262" s="276">
        <v>74.170000000000002</v>
      </c>
      <c r="I262" s="277"/>
      <c r="J262" s="273"/>
      <c r="K262" s="273"/>
      <c r="L262" s="278"/>
      <c r="M262" s="279"/>
      <c r="N262" s="280"/>
      <c r="O262" s="280"/>
      <c r="P262" s="280"/>
      <c r="Q262" s="280"/>
      <c r="R262" s="280"/>
      <c r="S262" s="280"/>
      <c r="T262" s="28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82" t="s">
        <v>257</v>
      </c>
      <c r="AU262" s="282" t="s">
        <v>91</v>
      </c>
      <c r="AV262" s="14" t="s">
        <v>152</v>
      </c>
      <c r="AW262" s="14" t="s">
        <v>38</v>
      </c>
      <c r="AX262" s="14" t="s">
        <v>21</v>
      </c>
      <c r="AY262" s="282" t="s">
        <v>133</v>
      </c>
    </row>
    <row r="263" s="2" customFormat="1" ht="21.75" customHeight="1">
      <c r="A263" s="39"/>
      <c r="B263" s="40"/>
      <c r="C263" s="237" t="s">
        <v>409</v>
      </c>
      <c r="D263" s="237" t="s">
        <v>136</v>
      </c>
      <c r="E263" s="238" t="s">
        <v>326</v>
      </c>
      <c r="F263" s="239" t="s">
        <v>327</v>
      </c>
      <c r="G263" s="240" t="s">
        <v>328</v>
      </c>
      <c r="H263" s="241">
        <v>524.38400000000001</v>
      </c>
      <c r="I263" s="242"/>
      <c r="J263" s="243">
        <f>ROUND(I263*H263,2)</f>
        <v>0</v>
      </c>
      <c r="K263" s="244"/>
      <c r="L263" s="45"/>
      <c r="M263" s="245" t="s">
        <v>1</v>
      </c>
      <c r="N263" s="246" t="s">
        <v>47</v>
      </c>
      <c r="O263" s="92"/>
      <c r="P263" s="247">
        <f>O263*H263</f>
        <v>0</v>
      </c>
      <c r="Q263" s="247">
        <v>0</v>
      </c>
      <c r="R263" s="247">
        <f>Q263*H263</f>
        <v>0</v>
      </c>
      <c r="S263" s="247">
        <v>0</v>
      </c>
      <c r="T263" s="24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9" t="s">
        <v>152</v>
      </c>
      <c r="AT263" s="249" t="s">
        <v>136</v>
      </c>
      <c r="AU263" s="249" t="s">
        <v>91</v>
      </c>
      <c r="AY263" s="18" t="s">
        <v>133</v>
      </c>
      <c r="BE263" s="250">
        <f>IF(N263="základní",J263,0)</f>
        <v>0</v>
      </c>
      <c r="BF263" s="250">
        <f>IF(N263="snížená",J263,0)</f>
        <v>0</v>
      </c>
      <c r="BG263" s="250">
        <f>IF(N263="zákl. přenesená",J263,0)</f>
        <v>0</v>
      </c>
      <c r="BH263" s="250">
        <f>IF(N263="sníž. přenesená",J263,0)</f>
        <v>0</v>
      </c>
      <c r="BI263" s="250">
        <f>IF(N263="nulová",J263,0)</f>
        <v>0</v>
      </c>
      <c r="BJ263" s="18" t="s">
        <v>21</v>
      </c>
      <c r="BK263" s="250">
        <f>ROUND(I263*H263,2)</f>
        <v>0</v>
      </c>
      <c r="BL263" s="18" t="s">
        <v>152</v>
      </c>
      <c r="BM263" s="249" t="s">
        <v>879</v>
      </c>
    </row>
    <row r="264" s="2" customFormat="1">
      <c r="A264" s="39"/>
      <c r="B264" s="40"/>
      <c r="C264" s="41"/>
      <c r="D264" s="251" t="s">
        <v>142</v>
      </c>
      <c r="E264" s="41"/>
      <c r="F264" s="252" t="s">
        <v>880</v>
      </c>
      <c r="G264" s="41"/>
      <c r="H264" s="41"/>
      <c r="I264" s="145"/>
      <c r="J264" s="41"/>
      <c r="K264" s="41"/>
      <c r="L264" s="45"/>
      <c r="M264" s="253"/>
      <c r="N264" s="254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142</v>
      </c>
      <c r="AU264" s="18" t="s">
        <v>91</v>
      </c>
    </row>
    <row r="265" s="13" customFormat="1">
      <c r="A265" s="13"/>
      <c r="B265" s="261"/>
      <c r="C265" s="262"/>
      <c r="D265" s="251" t="s">
        <v>257</v>
      </c>
      <c r="E265" s="262"/>
      <c r="F265" s="264" t="s">
        <v>881</v>
      </c>
      <c r="G265" s="262"/>
      <c r="H265" s="265">
        <v>524.38400000000001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1" t="s">
        <v>257</v>
      </c>
      <c r="AU265" s="271" t="s">
        <v>91</v>
      </c>
      <c r="AV265" s="13" t="s">
        <v>91</v>
      </c>
      <c r="AW265" s="13" t="s">
        <v>4</v>
      </c>
      <c r="AX265" s="13" t="s">
        <v>21</v>
      </c>
      <c r="AY265" s="271" t="s">
        <v>133</v>
      </c>
    </row>
    <row r="266" s="2" customFormat="1" ht="16.5" customHeight="1">
      <c r="A266" s="39"/>
      <c r="B266" s="40"/>
      <c r="C266" s="237" t="s">
        <v>414</v>
      </c>
      <c r="D266" s="237" t="s">
        <v>136</v>
      </c>
      <c r="E266" s="238" t="s">
        <v>882</v>
      </c>
      <c r="F266" s="239" t="s">
        <v>883</v>
      </c>
      <c r="G266" s="240" t="s">
        <v>302</v>
      </c>
      <c r="H266" s="241">
        <v>262.19200000000001</v>
      </c>
      <c r="I266" s="242"/>
      <c r="J266" s="243">
        <f>ROUND(I266*H266,2)</f>
        <v>0</v>
      </c>
      <c r="K266" s="244"/>
      <c r="L266" s="45"/>
      <c r="M266" s="245" t="s">
        <v>1</v>
      </c>
      <c r="N266" s="246" t="s">
        <v>47</v>
      </c>
      <c r="O266" s="92"/>
      <c r="P266" s="247">
        <f>O266*H266</f>
        <v>0</v>
      </c>
      <c r="Q266" s="247">
        <v>0</v>
      </c>
      <c r="R266" s="247">
        <f>Q266*H266</f>
        <v>0</v>
      </c>
      <c r="S266" s="247">
        <v>0</v>
      </c>
      <c r="T266" s="24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9" t="s">
        <v>152</v>
      </c>
      <c r="AT266" s="249" t="s">
        <v>136</v>
      </c>
      <c r="AU266" s="249" t="s">
        <v>91</v>
      </c>
      <c r="AY266" s="18" t="s">
        <v>133</v>
      </c>
      <c r="BE266" s="250">
        <f>IF(N266="základní",J266,0)</f>
        <v>0</v>
      </c>
      <c r="BF266" s="250">
        <f>IF(N266="snížená",J266,0)</f>
        <v>0</v>
      </c>
      <c r="BG266" s="250">
        <f>IF(N266="zákl. přenesená",J266,0)</f>
        <v>0</v>
      </c>
      <c r="BH266" s="250">
        <f>IF(N266="sníž. přenesená",J266,0)</f>
        <v>0</v>
      </c>
      <c r="BI266" s="250">
        <f>IF(N266="nulová",J266,0)</f>
        <v>0</v>
      </c>
      <c r="BJ266" s="18" t="s">
        <v>21</v>
      </c>
      <c r="BK266" s="250">
        <f>ROUND(I266*H266,2)</f>
        <v>0</v>
      </c>
      <c r="BL266" s="18" t="s">
        <v>152</v>
      </c>
      <c r="BM266" s="249" t="s">
        <v>884</v>
      </c>
    </row>
    <row r="267" s="2" customFormat="1">
      <c r="A267" s="39"/>
      <c r="B267" s="40"/>
      <c r="C267" s="41"/>
      <c r="D267" s="251" t="s">
        <v>142</v>
      </c>
      <c r="E267" s="41"/>
      <c r="F267" s="252" t="s">
        <v>885</v>
      </c>
      <c r="G267" s="41"/>
      <c r="H267" s="41"/>
      <c r="I267" s="145"/>
      <c r="J267" s="41"/>
      <c r="K267" s="41"/>
      <c r="L267" s="45"/>
      <c r="M267" s="253"/>
      <c r="N267" s="25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142</v>
      </c>
      <c r="AU267" s="18" t="s">
        <v>91</v>
      </c>
    </row>
    <row r="268" s="13" customFormat="1">
      <c r="A268" s="13"/>
      <c r="B268" s="261"/>
      <c r="C268" s="262"/>
      <c r="D268" s="251" t="s">
        <v>257</v>
      </c>
      <c r="E268" s="263" t="s">
        <v>1</v>
      </c>
      <c r="F268" s="264" t="s">
        <v>886</v>
      </c>
      <c r="G268" s="262"/>
      <c r="H268" s="265">
        <v>322.423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1" t="s">
        <v>257</v>
      </c>
      <c r="AU268" s="271" t="s">
        <v>91</v>
      </c>
      <c r="AV268" s="13" t="s">
        <v>91</v>
      </c>
      <c r="AW268" s="13" t="s">
        <v>38</v>
      </c>
      <c r="AX268" s="13" t="s">
        <v>82</v>
      </c>
      <c r="AY268" s="271" t="s">
        <v>133</v>
      </c>
    </row>
    <row r="269" s="13" customFormat="1">
      <c r="A269" s="13"/>
      <c r="B269" s="261"/>
      <c r="C269" s="262"/>
      <c r="D269" s="251" t="s">
        <v>257</v>
      </c>
      <c r="E269" s="263" t="s">
        <v>1</v>
      </c>
      <c r="F269" s="264" t="s">
        <v>887</v>
      </c>
      <c r="G269" s="262"/>
      <c r="H269" s="265">
        <v>-60.231000000000002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1" t="s">
        <v>257</v>
      </c>
      <c r="AU269" s="271" t="s">
        <v>91</v>
      </c>
      <c r="AV269" s="13" t="s">
        <v>91</v>
      </c>
      <c r="AW269" s="13" t="s">
        <v>38</v>
      </c>
      <c r="AX269" s="13" t="s">
        <v>82</v>
      </c>
      <c r="AY269" s="271" t="s">
        <v>133</v>
      </c>
    </row>
    <row r="270" s="14" customFormat="1">
      <c r="A270" s="14"/>
      <c r="B270" s="272"/>
      <c r="C270" s="273"/>
      <c r="D270" s="251" t="s">
        <v>257</v>
      </c>
      <c r="E270" s="274" t="s">
        <v>1</v>
      </c>
      <c r="F270" s="275" t="s">
        <v>260</v>
      </c>
      <c r="G270" s="273"/>
      <c r="H270" s="276">
        <v>262.19200000000001</v>
      </c>
      <c r="I270" s="277"/>
      <c r="J270" s="273"/>
      <c r="K270" s="273"/>
      <c r="L270" s="278"/>
      <c r="M270" s="279"/>
      <c r="N270" s="280"/>
      <c r="O270" s="280"/>
      <c r="P270" s="280"/>
      <c r="Q270" s="280"/>
      <c r="R270" s="280"/>
      <c r="S270" s="280"/>
      <c r="T270" s="28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2" t="s">
        <v>257</v>
      </c>
      <c r="AU270" s="282" t="s">
        <v>91</v>
      </c>
      <c r="AV270" s="14" t="s">
        <v>152</v>
      </c>
      <c r="AW270" s="14" t="s">
        <v>38</v>
      </c>
      <c r="AX270" s="14" t="s">
        <v>21</v>
      </c>
      <c r="AY270" s="282" t="s">
        <v>133</v>
      </c>
    </row>
    <row r="271" s="2" customFormat="1" ht="21.75" customHeight="1">
      <c r="A271" s="39"/>
      <c r="B271" s="40"/>
      <c r="C271" s="237" t="s">
        <v>418</v>
      </c>
      <c r="D271" s="237" t="s">
        <v>136</v>
      </c>
      <c r="E271" s="238" t="s">
        <v>888</v>
      </c>
      <c r="F271" s="239" t="s">
        <v>889</v>
      </c>
      <c r="G271" s="240" t="s">
        <v>302</v>
      </c>
      <c r="H271" s="241">
        <v>71.875</v>
      </c>
      <c r="I271" s="242"/>
      <c r="J271" s="243">
        <f>ROUND(I271*H271,2)</f>
        <v>0</v>
      </c>
      <c r="K271" s="244"/>
      <c r="L271" s="45"/>
      <c r="M271" s="245" t="s">
        <v>1</v>
      </c>
      <c r="N271" s="246" t="s">
        <v>47</v>
      </c>
      <c r="O271" s="92"/>
      <c r="P271" s="247">
        <f>O271*H271</f>
        <v>0</v>
      </c>
      <c r="Q271" s="247">
        <v>0</v>
      </c>
      <c r="R271" s="247">
        <f>Q271*H271</f>
        <v>0</v>
      </c>
      <c r="S271" s="247">
        <v>0</v>
      </c>
      <c r="T271" s="24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9" t="s">
        <v>152</v>
      </c>
      <c r="AT271" s="249" t="s">
        <v>136</v>
      </c>
      <c r="AU271" s="249" t="s">
        <v>91</v>
      </c>
      <c r="AY271" s="18" t="s">
        <v>133</v>
      </c>
      <c r="BE271" s="250">
        <f>IF(N271="základní",J271,0)</f>
        <v>0</v>
      </c>
      <c r="BF271" s="250">
        <f>IF(N271="snížená",J271,0)</f>
        <v>0</v>
      </c>
      <c r="BG271" s="250">
        <f>IF(N271="zákl. přenesená",J271,0)</f>
        <v>0</v>
      </c>
      <c r="BH271" s="250">
        <f>IF(N271="sníž. přenesená",J271,0)</f>
        <v>0</v>
      </c>
      <c r="BI271" s="250">
        <f>IF(N271="nulová",J271,0)</f>
        <v>0</v>
      </c>
      <c r="BJ271" s="18" t="s">
        <v>21</v>
      </c>
      <c r="BK271" s="250">
        <f>ROUND(I271*H271,2)</f>
        <v>0</v>
      </c>
      <c r="BL271" s="18" t="s">
        <v>152</v>
      </c>
      <c r="BM271" s="249" t="s">
        <v>890</v>
      </c>
    </row>
    <row r="272" s="2" customFormat="1">
      <c r="A272" s="39"/>
      <c r="B272" s="40"/>
      <c r="C272" s="41"/>
      <c r="D272" s="251" t="s">
        <v>142</v>
      </c>
      <c r="E272" s="41"/>
      <c r="F272" s="252" t="s">
        <v>891</v>
      </c>
      <c r="G272" s="41"/>
      <c r="H272" s="41"/>
      <c r="I272" s="145"/>
      <c r="J272" s="41"/>
      <c r="K272" s="41"/>
      <c r="L272" s="45"/>
      <c r="M272" s="253"/>
      <c r="N272" s="25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142</v>
      </c>
      <c r="AU272" s="18" t="s">
        <v>91</v>
      </c>
    </row>
    <row r="273" s="13" customFormat="1">
      <c r="A273" s="13"/>
      <c r="B273" s="261"/>
      <c r="C273" s="262"/>
      <c r="D273" s="251" t="s">
        <v>257</v>
      </c>
      <c r="E273" s="263" t="s">
        <v>1</v>
      </c>
      <c r="F273" s="264" t="s">
        <v>892</v>
      </c>
      <c r="G273" s="262"/>
      <c r="H273" s="265">
        <v>37.375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1" t="s">
        <v>257</v>
      </c>
      <c r="AU273" s="271" t="s">
        <v>91</v>
      </c>
      <c r="AV273" s="13" t="s">
        <v>91</v>
      </c>
      <c r="AW273" s="13" t="s">
        <v>38</v>
      </c>
      <c r="AX273" s="13" t="s">
        <v>82</v>
      </c>
      <c r="AY273" s="271" t="s">
        <v>133</v>
      </c>
    </row>
    <row r="274" s="13" customFormat="1">
      <c r="A274" s="13"/>
      <c r="B274" s="261"/>
      <c r="C274" s="262"/>
      <c r="D274" s="251" t="s">
        <v>257</v>
      </c>
      <c r="E274" s="263" t="s">
        <v>1</v>
      </c>
      <c r="F274" s="264" t="s">
        <v>893</v>
      </c>
      <c r="G274" s="262"/>
      <c r="H274" s="265">
        <v>34.5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1" t="s">
        <v>257</v>
      </c>
      <c r="AU274" s="271" t="s">
        <v>91</v>
      </c>
      <c r="AV274" s="13" t="s">
        <v>91</v>
      </c>
      <c r="AW274" s="13" t="s">
        <v>38</v>
      </c>
      <c r="AX274" s="13" t="s">
        <v>82</v>
      </c>
      <c r="AY274" s="271" t="s">
        <v>133</v>
      </c>
    </row>
    <row r="275" s="14" customFormat="1">
      <c r="A275" s="14"/>
      <c r="B275" s="272"/>
      <c r="C275" s="273"/>
      <c r="D275" s="251" t="s">
        <v>257</v>
      </c>
      <c r="E275" s="274" t="s">
        <v>1</v>
      </c>
      <c r="F275" s="275" t="s">
        <v>260</v>
      </c>
      <c r="G275" s="273"/>
      <c r="H275" s="276">
        <v>71.875</v>
      </c>
      <c r="I275" s="277"/>
      <c r="J275" s="273"/>
      <c r="K275" s="273"/>
      <c r="L275" s="278"/>
      <c r="M275" s="279"/>
      <c r="N275" s="280"/>
      <c r="O275" s="280"/>
      <c r="P275" s="280"/>
      <c r="Q275" s="280"/>
      <c r="R275" s="280"/>
      <c r="S275" s="280"/>
      <c r="T275" s="28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2" t="s">
        <v>257</v>
      </c>
      <c r="AU275" s="282" t="s">
        <v>91</v>
      </c>
      <c r="AV275" s="14" t="s">
        <v>152</v>
      </c>
      <c r="AW275" s="14" t="s">
        <v>38</v>
      </c>
      <c r="AX275" s="14" t="s">
        <v>21</v>
      </c>
      <c r="AY275" s="282" t="s">
        <v>133</v>
      </c>
    </row>
    <row r="276" s="2" customFormat="1" ht="21.75" customHeight="1">
      <c r="A276" s="39"/>
      <c r="B276" s="40"/>
      <c r="C276" s="237" t="s">
        <v>422</v>
      </c>
      <c r="D276" s="237" t="s">
        <v>136</v>
      </c>
      <c r="E276" s="238" t="s">
        <v>894</v>
      </c>
      <c r="F276" s="239" t="s">
        <v>889</v>
      </c>
      <c r="G276" s="240" t="s">
        <v>302</v>
      </c>
      <c r="H276" s="241">
        <v>60.231000000000002</v>
      </c>
      <c r="I276" s="242"/>
      <c r="J276" s="243">
        <f>ROUND(I276*H276,2)</f>
        <v>0</v>
      </c>
      <c r="K276" s="244"/>
      <c r="L276" s="45"/>
      <c r="M276" s="245" t="s">
        <v>1</v>
      </c>
      <c r="N276" s="246" t="s">
        <v>47</v>
      </c>
      <c r="O276" s="92"/>
      <c r="P276" s="247">
        <f>O276*H276</f>
        <v>0</v>
      </c>
      <c r="Q276" s="247">
        <v>0</v>
      </c>
      <c r="R276" s="247">
        <f>Q276*H276</f>
        <v>0</v>
      </c>
      <c r="S276" s="247">
        <v>0</v>
      </c>
      <c r="T276" s="248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9" t="s">
        <v>152</v>
      </c>
      <c r="AT276" s="249" t="s">
        <v>136</v>
      </c>
      <c r="AU276" s="249" t="s">
        <v>91</v>
      </c>
      <c r="AY276" s="18" t="s">
        <v>133</v>
      </c>
      <c r="BE276" s="250">
        <f>IF(N276="základní",J276,0)</f>
        <v>0</v>
      </c>
      <c r="BF276" s="250">
        <f>IF(N276="snížená",J276,0)</f>
        <v>0</v>
      </c>
      <c r="BG276" s="250">
        <f>IF(N276="zákl. přenesená",J276,0)</f>
        <v>0</v>
      </c>
      <c r="BH276" s="250">
        <f>IF(N276="sníž. přenesená",J276,0)</f>
        <v>0</v>
      </c>
      <c r="BI276" s="250">
        <f>IF(N276="nulová",J276,0)</f>
        <v>0</v>
      </c>
      <c r="BJ276" s="18" t="s">
        <v>21</v>
      </c>
      <c r="BK276" s="250">
        <f>ROUND(I276*H276,2)</f>
        <v>0</v>
      </c>
      <c r="BL276" s="18" t="s">
        <v>152</v>
      </c>
      <c r="BM276" s="249" t="s">
        <v>895</v>
      </c>
    </row>
    <row r="277" s="2" customFormat="1">
      <c r="A277" s="39"/>
      <c r="B277" s="40"/>
      <c r="C277" s="41"/>
      <c r="D277" s="251" t="s">
        <v>142</v>
      </c>
      <c r="E277" s="41"/>
      <c r="F277" s="252" t="s">
        <v>896</v>
      </c>
      <c r="G277" s="41"/>
      <c r="H277" s="41"/>
      <c r="I277" s="145"/>
      <c r="J277" s="41"/>
      <c r="K277" s="41"/>
      <c r="L277" s="45"/>
      <c r="M277" s="253"/>
      <c r="N277" s="254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142</v>
      </c>
      <c r="AU277" s="18" t="s">
        <v>91</v>
      </c>
    </row>
    <row r="278" s="13" customFormat="1">
      <c r="A278" s="13"/>
      <c r="B278" s="261"/>
      <c r="C278" s="262"/>
      <c r="D278" s="251" t="s">
        <v>257</v>
      </c>
      <c r="E278" s="263" t="s">
        <v>1</v>
      </c>
      <c r="F278" s="264" t="s">
        <v>897</v>
      </c>
      <c r="G278" s="262"/>
      <c r="H278" s="265">
        <v>28.030999999999999</v>
      </c>
      <c r="I278" s="266"/>
      <c r="J278" s="262"/>
      <c r="K278" s="262"/>
      <c r="L278" s="267"/>
      <c r="M278" s="268"/>
      <c r="N278" s="269"/>
      <c r="O278" s="269"/>
      <c r="P278" s="269"/>
      <c r="Q278" s="269"/>
      <c r="R278" s="269"/>
      <c r="S278" s="269"/>
      <c r="T278" s="27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1" t="s">
        <v>257</v>
      </c>
      <c r="AU278" s="271" t="s">
        <v>91</v>
      </c>
      <c r="AV278" s="13" t="s">
        <v>91</v>
      </c>
      <c r="AW278" s="13" t="s">
        <v>38</v>
      </c>
      <c r="AX278" s="13" t="s">
        <v>82</v>
      </c>
      <c r="AY278" s="271" t="s">
        <v>133</v>
      </c>
    </row>
    <row r="279" s="13" customFormat="1">
      <c r="A279" s="13"/>
      <c r="B279" s="261"/>
      <c r="C279" s="262"/>
      <c r="D279" s="251" t="s">
        <v>257</v>
      </c>
      <c r="E279" s="263" t="s">
        <v>1</v>
      </c>
      <c r="F279" s="264" t="s">
        <v>898</v>
      </c>
      <c r="G279" s="262"/>
      <c r="H279" s="265">
        <v>32.200000000000003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1" t="s">
        <v>257</v>
      </c>
      <c r="AU279" s="271" t="s">
        <v>91</v>
      </c>
      <c r="AV279" s="13" t="s">
        <v>91</v>
      </c>
      <c r="AW279" s="13" t="s">
        <v>38</v>
      </c>
      <c r="AX279" s="13" t="s">
        <v>82</v>
      </c>
      <c r="AY279" s="271" t="s">
        <v>133</v>
      </c>
    </row>
    <row r="280" s="14" customFormat="1">
      <c r="A280" s="14"/>
      <c r="B280" s="272"/>
      <c r="C280" s="273"/>
      <c r="D280" s="251" t="s">
        <v>257</v>
      </c>
      <c r="E280" s="274" t="s">
        <v>1</v>
      </c>
      <c r="F280" s="275" t="s">
        <v>260</v>
      </c>
      <c r="G280" s="273"/>
      <c r="H280" s="276">
        <v>60.231000000000002</v>
      </c>
      <c r="I280" s="277"/>
      <c r="J280" s="273"/>
      <c r="K280" s="273"/>
      <c r="L280" s="278"/>
      <c r="M280" s="279"/>
      <c r="N280" s="280"/>
      <c r="O280" s="280"/>
      <c r="P280" s="280"/>
      <c r="Q280" s="280"/>
      <c r="R280" s="280"/>
      <c r="S280" s="280"/>
      <c r="T280" s="28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2" t="s">
        <v>257</v>
      </c>
      <c r="AU280" s="282" t="s">
        <v>91</v>
      </c>
      <c r="AV280" s="14" t="s">
        <v>152</v>
      </c>
      <c r="AW280" s="14" t="s">
        <v>38</v>
      </c>
      <c r="AX280" s="14" t="s">
        <v>21</v>
      </c>
      <c r="AY280" s="282" t="s">
        <v>133</v>
      </c>
    </row>
    <row r="281" s="2" customFormat="1" ht="21.75" customHeight="1">
      <c r="A281" s="39"/>
      <c r="B281" s="40"/>
      <c r="C281" s="237" t="s">
        <v>427</v>
      </c>
      <c r="D281" s="237" t="s">
        <v>136</v>
      </c>
      <c r="E281" s="238" t="s">
        <v>336</v>
      </c>
      <c r="F281" s="239" t="s">
        <v>337</v>
      </c>
      <c r="G281" s="240" t="s">
        <v>302</v>
      </c>
      <c r="H281" s="241">
        <v>29.766999999999999</v>
      </c>
      <c r="I281" s="242"/>
      <c r="J281" s="243">
        <f>ROUND(I281*H281,2)</f>
        <v>0</v>
      </c>
      <c r="K281" s="244"/>
      <c r="L281" s="45"/>
      <c r="M281" s="245" t="s">
        <v>1</v>
      </c>
      <c r="N281" s="246" t="s">
        <v>47</v>
      </c>
      <c r="O281" s="92"/>
      <c r="P281" s="247">
        <f>O281*H281</f>
        <v>0</v>
      </c>
      <c r="Q281" s="247">
        <v>0</v>
      </c>
      <c r="R281" s="247">
        <f>Q281*H281</f>
        <v>0</v>
      </c>
      <c r="S281" s="247">
        <v>0</v>
      </c>
      <c r="T281" s="24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9" t="s">
        <v>152</v>
      </c>
      <c r="AT281" s="249" t="s">
        <v>136</v>
      </c>
      <c r="AU281" s="249" t="s">
        <v>91</v>
      </c>
      <c r="AY281" s="18" t="s">
        <v>133</v>
      </c>
      <c r="BE281" s="250">
        <f>IF(N281="základní",J281,0)</f>
        <v>0</v>
      </c>
      <c r="BF281" s="250">
        <f>IF(N281="snížená",J281,0)</f>
        <v>0</v>
      </c>
      <c r="BG281" s="250">
        <f>IF(N281="zákl. přenesená",J281,0)</f>
        <v>0</v>
      </c>
      <c r="BH281" s="250">
        <f>IF(N281="sníž. přenesená",J281,0)</f>
        <v>0</v>
      </c>
      <c r="BI281" s="250">
        <f>IF(N281="nulová",J281,0)</f>
        <v>0</v>
      </c>
      <c r="BJ281" s="18" t="s">
        <v>21</v>
      </c>
      <c r="BK281" s="250">
        <f>ROUND(I281*H281,2)</f>
        <v>0</v>
      </c>
      <c r="BL281" s="18" t="s">
        <v>152</v>
      </c>
      <c r="BM281" s="249" t="s">
        <v>899</v>
      </c>
    </row>
    <row r="282" s="2" customFormat="1">
      <c r="A282" s="39"/>
      <c r="B282" s="40"/>
      <c r="C282" s="41"/>
      <c r="D282" s="251" t="s">
        <v>142</v>
      </c>
      <c r="E282" s="41"/>
      <c r="F282" s="252" t="s">
        <v>900</v>
      </c>
      <c r="G282" s="41"/>
      <c r="H282" s="41"/>
      <c r="I282" s="145"/>
      <c r="J282" s="41"/>
      <c r="K282" s="41"/>
      <c r="L282" s="45"/>
      <c r="M282" s="253"/>
      <c r="N282" s="254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142</v>
      </c>
      <c r="AU282" s="18" t="s">
        <v>91</v>
      </c>
    </row>
    <row r="283" s="13" customFormat="1">
      <c r="A283" s="13"/>
      <c r="B283" s="261"/>
      <c r="C283" s="262"/>
      <c r="D283" s="251" t="s">
        <v>257</v>
      </c>
      <c r="E283" s="263" t="s">
        <v>1</v>
      </c>
      <c r="F283" s="264" t="s">
        <v>901</v>
      </c>
      <c r="G283" s="262"/>
      <c r="H283" s="265">
        <v>6.5469999999999997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1" t="s">
        <v>257</v>
      </c>
      <c r="AU283" s="271" t="s">
        <v>91</v>
      </c>
      <c r="AV283" s="13" t="s">
        <v>91</v>
      </c>
      <c r="AW283" s="13" t="s">
        <v>38</v>
      </c>
      <c r="AX283" s="13" t="s">
        <v>82</v>
      </c>
      <c r="AY283" s="271" t="s">
        <v>133</v>
      </c>
    </row>
    <row r="284" s="13" customFormat="1">
      <c r="A284" s="13"/>
      <c r="B284" s="261"/>
      <c r="C284" s="262"/>
      <c r="D284" s="251" t="s">
        <v>257</v>
      </c>
      <c r="E284" s="263" t="s">
        <v>1</v>
      </c>
      <c r="F284" s="264" t="s">
        <v>902</v>
      </c>
      <c r="G284" s="262"/>
      <c r="H284" s="265">
        <v>15.119999999999999</v>
      </c>
      <c r="I284" s="266"/>
      <c r="J284" s="262"/>
      <c r="K284" s="262"/>
      <c r="L284" s="267"/>
      <c r="M284" s="268"/>
      <c r="N284" s="269"/>
      <c r="O284" s="269"/>
      <c r="P284" s="269"/>
      <c r="Q284" s="269"/>
      <c r="R284" s="269"/>
      <c r="S284" s="269"/>
      <c r="T284" s="27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1" t="s">
        <v>257</v>
      </c>
      <c r="AU284" s="271" t="s">
        <v>91</v>
      </c>
      <c r="AV284" s="13" t="s">
        <v>91</v>
      </c>
      <c r="AW284" s="13" t="s">
        <v>38</v>
      </c>
      <c r="AX284" s="13" t="s">
        <v>82</v>
      </c>
      <c r="AY284" s="271" t="s">
        <v>133</v>
      </c>
    </row>
    <row r="285" s="13" customFormat="1">
      <c r="A285" s="13"/>
      <c r="B285" s="261"/>
      <c r="C285" s="262"/>
      <c r="D285" s="251" t="s">
        <v>257</v>
      </c>
      <c r="E285" s="263" t="s">
        <v>1</v>
      </c>
      <c r="F285" s="264" t="s">
        <v>903</v>
      </c>
      <c r="G285" s="262"/>
      <c r="H285" s="265">
        <v>8.0999999999999996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1" t="s">
        <v>257</v>
      </c>
      <c r="AU285" s="271" t="s">
        <v>91</v>
      </c>
      <c r="AV285" s="13" t="s">
        <v>91</v>
      </c>
      <c r="AW285" s="13" t="s">
        <v>38</v>
      </c>
      <c r="AX285" s="13" t="s">
        <v>82</v>
      </c>
      <c r="AY285" s="271" t="s">
        <v>133</v>
      </c>
    </row>
    <row r="286" s="14" customFormat="1">
      <c r="A286" s="14"/>
      <c r="B286" s="272"/>
      <c r="C286" s="273"/>
      <c r="D286" s="251" t="s">
        <v>257</v>
      </c>
      <c r="E286" s="274" t="s">
        <v>1</v>
      </c>
      <c r="F286" s="275" t="s">
        <v>260</v>
      </c>
      <c r="G286" s="273"/>
      <c r="H286" s="276">
        <v>29.766999999999996</v>
      </c>
      <c r="I286" s="277"/>
      <c r="J286" s="273"/>
      <c r="K286" s="273"/>
      <c r="L286" s="278"/>
      <c r="M286" s="279"/>
      <c r="N286" s="280"/>
      <c r="O286" s="280"/>
      <c r="P286" s="280"/>
      <c r="Q286" s="280"/>
      <c r="R286" s="280"/>
      <c r="S286" s="280"/>
      <c r="T286" s="28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2" t="s">
        <v>257</v>
      </c>
      <c r="AU286" s="282" t="s">
        <v>91</v>
      </c>
      <c r="AV286" s="14" t="s">
        <v>152</v>
      </c>
      <c r="AW286" s="14" t="s">
        <v>38</v>
      </c>
      <c r="AX286" s="14" t="s">
        <v>21</v>
      </c>
      <c r="AY286" s="282" t="s">
        <v>133</v>
      </c>
    </row>
    <row r="287" s="2" customFormat="1" ht="16.5" customHeight="1">
      <c r="A287" s="39"/>
      <c r="B287" s="40"/>
      <c r="C287" s="283" t="s">
        <v>432</v>
      </c>
      <c r="D287" s="283" t="s">
        <v>341</v>
      </c>
      <c r="E287" s="284" t="s">
        <v>342</v>
      </c>
      <c r="F287" s="285" t="s">
        <v>343</v>
      </c>
      <c r="G287" s="286" t="s">
        <v>328</v>
      </c>
      <c r="H287" s="287">
        <v>59.533999999999999</v>
      </c>
      <c r="I287" s="288"/>
      <c r="J287" s="289">
        <f>ROUND(I287*H287,2)</f>
        <v>0</v>
      </c>
      <c r="K287" s="290"/>
      <c r="L287" s="291"/>
      <c r="M287" s="292" t="s">
        <v>1</v>
      </c>
      <c r="N287" s="293" t="s">
        <v>47</v>
      </c>
      <c r="O287" s="92"/>
      <c r="P287" s="247">
        <f>O287*H287</f>
        <v>0</v>
      </c>
      <c r="Q287" s="247">
        <v>1</v>
      </c>
      <c r="R287" s="247">
        <f>Q287*H287</f>
        <v>59.533999999999999</v>
      </c>
      <c r="S287" s="247">
        <v>0</v>
      </c>
      <c r="T287" s="24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9" t="s">
        <v>170</v>
      </c>
      <c r="AT287" s="249" t="s">
        <v>341</v>
      </c>
      <c r="AU287" s="249" t="s">
        <v>91</v>
      </c>
      <c r="AY287" s="18" t="s">
        <v>133</v>
      </c>
      <c r="BE287" s="250">
        <f>IF(N287="základní",J287,0)</f>
        <v>0</v>
      </c>
      <c r="BF287" s="250">
        <f>IF(N287="snížená",J287,0)</f>
        <v>0</v>
      </c>
      <c r="BG287" s="250">
        <f>IF(N287="zákl. přenesená",J287,0)</f>
        <v>0</v>
      </c>
      <c r="BH287" s="250">
        <f>IF(N287="sníž. přenesená",J287,0)</f>
        <v>0</v>
      </c>
      <c r="BI287" s="250">
        <f>IF(N287="nulová",J287,0)</f>
        <v>0</v>
      </c>
      <c r="BJ287" s="18" t="s">
        <v>21</v>
      </c>
      <c r="BK287" s="250">
        <f>ROUND(I287*H287,2)</f>
        <v>0</v>
      </c>
      <c r="BL287" s="18" t="s">
        <v>152</v>
      </c>
      <c r="BM287" s="249" t="s">
        <v>904</v>
      </c>
    </row>
    <row r="288" s="13" customFormat="1">
      <c r="A288" s="13"/>
      <c r="B288" s="261"/>
      <c r="C288" s="262"/>
      <c r="D288" s="251" t="s">
        <v>257</v>
      </c>
      <c r="E288" s="262"/>
      <c r="F288" s="264" t="s">
        <v>905</v>
      </c>
      <c r="G288" s="262"/>
      <c r="H288" s="265">
        <v>59.533999999999999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1" t="s">
        <v>257</v>
      </c>
      <c r="AU288" s="271" t="s">
        <v>91</v>
      </c>
      <c r="AV288" s="13" t="s">
        <v>91</v>
      </c>
      <c r="AW288" s="13" t="s">
        <v>4</v>
      </c>
      <c r="AX288" s="13" t="s">
        <v>21</v>
      </c>
      <c r="AY288" s="271" t="s">
        <v>133</v>
      </c>
    </row>
    <row r="289" s="2" customFormat="1" ht="21.75" customHeight="1">
      <c r="A289" s="39"/>
      <c r="B289" s="40"/>
      <c r="C289" s="237" t="s">
        <v>437</v>
      </c>
      <c r="D289" s="237" t="s">
        <v>136</v>
      </c>
      <c r="E289" s="238" t="s">
        <v>906</v>
      </c>
      <c r="F289" s="239" t="s">
        <v>907</v>
      </c>
      <c r="G289" s="240" t="s">
        <v>254</v>
      </c>
      <c r="H289" s="241">
        <v>156</v>
      </c>
      <c r="I289" s="242"/>
      <c r="J289" s="243">
        <f>ROUND(I289*H289,2)</f>
        <v>0</v>
      </c>
      <c r="K289" s="244"/>
      <c r="L289" s="45"/>
      <c r="M289" s="245" t="s">
        <v>1</v>
      </c>
      <c r="N289" s="246" t="s">
        <v>47</v>
      </c>
      <c r="O289" s="92"/>
      <c r="P289" s="247">
        <f>O289*H289</f>
        <v>0</v>
      </c>
      <c r="Q289" s="247">
        <v>0</v>
      </c>
      <c r="R289" s="247">
        <f>Q289*H289</f>
        <v>0</v>
      </c>
      <c r="S289" s="247">
        <v>0</v>
      </c>
      <c r="T289" s="24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9" t="s">
        <v>152</v>
      </c>
      <c r="AT289" s="249" t="s">
        <v>136</v>
      </c>
      <c r="AU289" s="249" t="s">
        <v>91</v>
      </c>
      <c r="AY289" s="18" t="s">
        <v>133</v>
      </c>
      <c r="BE289" s="250">
        <f>IF(N289="základní",J289,0)</f>
        <v>0</v>
      </c>
      <c r="BF289" s="250">
        <f>IF(N289="snížená",J289,0)</f>
        <v>0</v>
      </c>
      <c r="BG289" s="250">
        <f>IF(N289="zákl. přenesená",J289,0)</f>
        <v>0</v>
      </c>
      <c r="BH289" s="250">
        <f>IF(N289="sníž. přenesená",J289,0)</f>
        <v>0</v>
      </c>
      <c r="BI289" s="250">
        <f>IF(N289="nulová",J289,0)</f>
        <v>0</v>
      </c>
      <c r="BJ289" s="18" t="s">
        <v>21</v>
      </c>
      <c r="BK289" s="250">
        <f>ROUND(I289*H289,2)</f>
        <v>0</v>
      </c>
      <c r="BL289" s="18" t="s">
        <v>152</v>
      </c>
      <c r="BM289" s="249" t="s">
        <v>908</v>
      </c>
    </row>
    <row r="290" s="2" customFormat="1">
      <c r="A290" s="39"/>
      <c r="B290" s="40"/>
      <c r="C290" s="41"/>
      <c r="D290" s="251" t="s">
        <v>142</v>
      </c>
      <c r="E290" s="41"/>
      <c r="F290" s="252" t="s">
        <v>909</v>
      </c>
      <c r="G290" s="41"/>
      <c r="H290" s="41"/>
      <c r="I290" s="145"/>
      <c r="J290" s="41"/>
      <c r="K290" s="41"/>
      <c r="L290" s="45"/>
      <c r="M290" s="253"/>
      <c r="N290" s="254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142</v>
      </c>
      <c r="AU290" s="18" t="s">
        <v>91</v>
      </c>
    </row>
    <row r="291" s="15" customFormat="1">
      <c r="A291" s="15"/>
      <c r="B291" s="294"/>
      <c r="C291" s="295"/>
      <c r="D291" s="251" t="s">
        <v>257</v>
      </c>
      <c r="E291" s="296" t="s">
        <v>1</v>
      </c>
      <c r="F291" s="297" t="s">
        <v>910</v>
      </c>
      <c r="G291" s="295"/>
      <c r="H291" s="296" t="s">
        <v>1</v>
      </c>
      <c r="I291" s="298"/>
      <c r="J291" s="295"/>
      <c r="K291" s="295"/>
      <c r="L291" s="299"/>
      <c r="M291" s="300"/>
      <c r="N291" s="301"/>
      <c r="O291" s="301"/>
      <c r="P291" s="301"/>
      <c r="Q291" s="301"/>
      <c r="R291" s="301"/>
      <c r="S291" s="301"/>
      <c r="T291" s="302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303" t="s">
        <v>257</v>
      </c>
      <c r="AU291" s="303" t="s">
        <v>91</v>
      </c>
      <c r="AV291" s="15" t="s">
        <v>21</v>
      </c>
      <c r="AW291" s="15" t="s">
        <v>38</v>
      </c>
      <c r="AX291" s="15" t="s">
        <v>82</v>
      </c>
      <c r="AY291" s="303" t="s">
        <v>133</v>
      </c>
    </row>
    <row r="292" s="13" customFormat="1">
      <c r="A292" s="13"/>
      <c r="B292" s="261"/>
      <c r="C292" s="262"/>
      <c r="D292" s="251" t="s">
        <v>257</v>
      </c>
      <c r="E292" s="263" t="s">
        <v>1</v>
      </c>
      <c r="F292" s="264" t="s">
        <v>911</v>
      </c>
      <c r="G292" s="262"/>
      <c r="H292" s="265">
        <v>156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1" t="s">
        <v>257</v>
      </c>
      <c r="AU292" s="271" t="s">
        <v>91</v>
      </c>
      <c r="AV292" s="13" t="s">
        <v>91</v>
      </c>
      <c r="AW292" s="13" t="s">
        <v>38</v>
      </c>
      <c r="AX292" s="13" t="s">
        <v>21</v>
      </c>
      <c r="AY292" s="271" t="s">
        <v>133</v>
      </c>
    </row>
    <row r="293" s="2" customFormat="1" ht="16.5" customHeight="1">
      <c r="A293" s="39"/>
      <c r="B293" s="40"/>
      <c r="C293" s="237" t="s">
        <v>441</v>
      </c>
      <c r="D293" s="237" t="s">
        <v>136</v>
      </c>
      <c r="E293" s="238" t="s">
        <v>912</v>
      </c>
      <c r="F293" s="239" t="s">
        <v>913</v>
      </c>
      <c r="G293" s="240" t="s">
        <v>254</v>
      </c>
      <c r="H293" s="241">
        <v>156</v>
      </c>
      <c r="I293" s="242"/>
      <c r="J293" s="243">
        <f>ROUND(I293*H293,2)</f>
        <v>0</v>
      </c>
      <c r="K293" s="244"/>
      <c r="L293" s="45"/>
      <c r="M293" s="245" t="s">
        <v>1</v>
      </c>
      <c r="N293" s="246" t="s">
        <v>47</v>
      </c>
      <c r="O293" s="92"/>
      <c r="P293" s="247">
        <f>O293*H293</f>
        <v>0</v>
      </c>
      <c r="Q293" s="247">
        <v>0.0012700000000000001</v>
      </c>
      <c r="R293" s="247">
        <f>Q293*H293</f>
        <v>0.19812000000000002</v>
      </c>
      <c r="S293" s="247">
        <v>0</v>
      </c>
      <c r="T293" s="24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9" t="s">
        <v>152</v>
      </c>
      <c r="AT293" s="249" t="s">
        <v>136</v>
      </c>
      <c r="AU293" s="249" t="s">
        <v>91</v>
      </c>
      <c r="AY293" s="18" t="s">
        <v>133</v>
      </c>
      <c r="BE293" s="250">
        <f>IF(N293="základní",J293,0)</f>
        <v>0</v>
      </c>
      <c r="BF293" s="250">
        <f>IF(N293="snížená",J293,0)</f>
        <v>0</v>
      </c>
      <c r="BG293" s="250">
        <f>IF(N293="zákl. přenesená",J293,0)</f>
        <v>0</v>
      </c>
      <c r="BH293" s="250">
        <f>IF(N293="sníž. přenesená",J293,0)</f>
        <v>0</v>
      </c>
      <c r="BI293" s="250">
        <f>IF(N293="nulová",J293,0)</f>
        <v>0</v>
      </c>
      <c r="BJ293" s="18" t="s">
        <v>21</v>
      </c>
      <c r="BK293" s="250">
        <f>ROUND(I293*H293,2)</f>
        <v>0</v>
      </c>
      <c r="BL293" s="18" t="s">
        <v>152</v>
      </c>
      <c r="BM293" s="249" t="s">
        <v>914</v>
      </c>
    </row>
    <row r="294" s="2" customFormat="1" ht="16.5" customHeight="1">
      <c r="A294" s="39"/>
      <c r="B294" s="40"/>
      <c r="C294" s="283" t="s">
        <v>445</v>
      </c>
      <c r="D294" s="283" t="s">
        <v>341</v>
      </c>
      <c r="E294" s="284" t="s">
        <v>915</v>
      </c>
      <c r="F294" s="285" t="s">
        <v>916</v>
      </c>
      <c r="G294" s="286" t="s">
        <v>917</v>
      </c>
      <c r="H294" s="287">
        <v>3.8999999999999999</v>
      </c>
      <c r="I294" s="288"/>
      <c r="J294" s="289">
        <f>ROUND(I294*H294,2)</f>
        <v>0</v>
      </c>
      <c r="K294" s="290"/>
      <c r="L294" s="291"/>
      <c r="M294" s="292" t="s">
        <v>1</v>
      </c>
      <c r="N294" s="293" t="s">
        <v>47</v>
      </c>
      <c r="O294" s="92"/>
      <c r="P294" s="247">
        <f>O294*H294</f>
        <v>0</v>
      </c>
      <c r="Q294" s="247">
        <v>0.001</v>
      </c>
      <c r="R294" s="247">
        <f>Q294*H294</f>
        <v>0.0038999999999999998</v>
      </c>
      <c r="S294" s="247">
        <v>0</v>
      </c>
      <c r="T294" s="24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9" t="s">
        <v>170</v>
      </c>
      <c r="AT294" s="249" t="s">
        <v>341</v>
      </c>
      <c r="AU294" s="249" t="s">
        <v>91</v>
      </c>
      <c r="AY294" s="18" t="s">
        <v>133</v>
      </c>
      <c r="BE294" s="250">
        <f>IF(N294="základní",J294,0)</f>
        <v>0</v>
      </c>
      <c r="BF294" s="250">
        <f>IF(N294="snížená",J294,0)</f>
        <v>0</v>
      </c>
      <c r="BG294" s="250">
        <f>IF(N294="zákl. přenesená",J294,0)</f>
        <v>0</v>
      </c>
      <c r="BH294" s="250">
        <f>IF(N294="sníž. přenesená",J294,0)</f>
        <v>0</v>
      </c>
      <c r="BI294" s="250">
        <f>IF(N294="nulová",J294,0)</f>
        <v>0</v>
      </c>
      <c r="BJ294" s="18" t="s">
        <v>21</v>
      </c>
      <c r="BK294" s="250">
        <f>ROUND(I294*H294,2)</f>
        <v>0</v>
      </c>
      <c r="BL294" s="18" t="s">
        <v>152</v>
      </c>
      <c r="BM294" s="249" t="s">
        <v>918</v>
      </c>
    </row>
    <row r="295" s="13" customFormat="1">
      <c r="A295" s="13"/>
      <c r="B295" s="261"/>
      <c r="C295" s="262"/>
      <c r="D295" s="251" t="s">
        <v>257</v>
      </c>
      <c r="E295" s="262"/>
      <c r="F295" s="264" t="s">
        <v>919</v>
      </c>
      <c r="G295" s="262"/>
      <c r="H295" s="265">
        <v>3.8999999999999999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1" t="s">
        <v>257</v>
      </c>
      <c r="AU295" s="271" t="s">
        <v>91</v>
      </c>
      <c r="AV295" s="13" t="s">
        <v>91</v>
      </c>
      <c r="AW295" s="13" t="s">
        <v>4</v>
      </c>
      <c r="AX295" s="13" t="s">
        <v>21</v>
      </c>
      <c r="AY295" s="271" t="s">
        <v>133</v>
      </c>
    </row>
    <row r="296" s="2" customFormat="1" ht="21.75" customHeight="1">
      <c r="A296" s="39"/>
      <c r="B296" s="40"/>
      <c r="C296" s="237" t="s">
        <v>449</v>
      </c>
      <c r="D296" s="237" t="s">
        <v>136</v>
      </c>
      <c r="E296" s="238" t="s">
        <v>920</v>
      </c>
      <c r="F296" s="239" t="s">
        <v>921</v>
      </c>
      <c r="G296" s="240" t="s">
        <v>254</v>
      </c>
      <c r="H296" s="241">
        <v>156</v>
      </c>
      <c r="I296" s="242"/>
      <c r="J296" s="243">
        <f>ROUND(I296*H296,2)</f>
        <v>0</v>
      </c>
      <c r="K296" s="244"/>
      <c r="L296" s="45"/>
      <c r="M296" s="245" t="s">
        <v>1</v>
      </c>
      <c r="N296" s="246" t="s">
        <v>47</v>
      </c>
      <c r="O296" s="92"/>
      <c r="P296" s="247">
        <f>O296*H296</f>
        <v>0</v>
      </c>
      <c r="Q296" s="247">
        <v>0</v>
      </c>
      <c r="R296" s="247">
        <f>Q296*H296</f>
        <v>0</v>
      </c>
      <c r="S296" s="247">
        <v>0</v>
      </c>
      <c r="T296" s="24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9" t="s">
        <v>152</v>
      </c>
      <c r="AT296" s="249" t="s">
        <v>136</v>
      </c>
      <c r="AU296" s="249" t="s">
        <v>91</v>
      </c>
      <c r="AY296" s="18" t="s">
        <v>133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8" t="s">
        <v>21</v>
      </c>
      <c r="BK296" s="250">
        <f>ROUND(I296*H296,2)</f>
        <v>0</v>
      </c>
      <c r="BL296" s="18" t="s">
        <v>152</v>
      </c>
      <c r="BM296" s="249" t="s">
        <v>922</v>
      </c>
    </row>
    <row r="297" s="2" customFormat="1" ht="16.5" customHeight="1">
      <c r="A297" s="39"/>
      <c r="B297" s="40"/>
      <c r="C297" s="237" t="s">
        <v>453</v>
      </c>
      <c r="D297" s="237" t="s">
        <v>136</v>
      </c>
      <c r="E297" s="238" t="s">
        <v>923</v>
      </c>
      <c r="F297" s="239" t="s">
        <v>924</v>
      </c>
      <c r="G297" s="240" t="s">
        <v>254</v>
      </c>
      <c r="H297" s="241">
        <v>156</v>
      </c>
      <c r="I297" s="242"/>
      <c r="J297" s="243">
        <f>ROUND(I297*H297,2)</f>
        <v>0</v>
      </c>
      <c r="K297" s="244"/>
      <c r="L297" s="45"/>
      <c r="M297" s="245" t="s">
        <v>1</v>
      </c>
      <c r="N297" s="246" t="s">
        <v>47</v>
      </c>
      <c r="O297" s="92"/>
      <c r="P297" s="247">
        <f>O297*H297</f>
        <v>0</v>
      </c>
      <c r="Q297" s="247">
        <v>0</v>
      </c>
      <c r="R297" s="247">
        <f>Q297*H297</f>
        <v>0</v>
      </c>
      <c r="S297" s="247">
        <v>0</v>
      </c>
      <c r="T297" s="24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9" t="s">
        <v>152</v>
      </c>
      <c r="AT297" s="249" t="s">
        <v>136</v>
      </c>
      <c r="AU297" s="249" t="s">
        <v>91</v>
      </c>
      <c r="AY297" s="18" t="s">
        <v>133</v>
      </c>
      <c r="BE297" s="250">
        <f>IF(N297="základní",J297,0)</f>
        <v>0</v>
      </c>
      <c r="BF297" s="250">
        <f>IF(N297="snížená",J297,0)</f>
        <v>0</v>
      </c>
      <c r="BG297" s="250">
        <f>IF(N297="zákl. přenesená",J297,0)</f>
        <v>0</v>
      </c>
      <c r="BH297" s="250">
        <f>IF(N297="sníž. přenesená",J297,0)</f>
        <v>0</v>
      </c>
      <c r="BI297" s="250">
        <f>IF(N297="nulová",J297,0)</f>
        <v>0</v>
      </c>
      <c r="BJ297" s="18" t="s">
        <v>21</v>
      </c>
      <c r="BK297" s="250">
        <f>ROUND(I297*H297,2)</f>
        <v>0</v>
      </c>
      <c r="BL297" s="18" t="s">
        <v>152</v>
      </c>
      <c r="BM297" s="249" t="s">
        <v>925</v>
      </c>
    </row>
    <row r="298" s="2" customFormat="1">
      <c r="A298" s="39"/>
      <c r="B298" s="40"/>
      <c r="C298" s="41"/>
      <c r="D298" s="251" t="s">
        <v>142</v>
      </c>
      <c r="E298" s="41"/>
      <c r="F298" s="252" t="s">
        <v>926</v>
      </c>
      <c r="G298" s="41"/>
      <c r="H298" s="41"/>
      <c r="I298" s="145"/>
      <c r="J298" s="41"/>
      <c r="K298" s="41"/>
      <c r="L298" s="45"/>
      <c r="M298" s="253"/>
      <c r="N298" s="254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142</v>
      </c>
      <c r="AU298" s="18" t="s">
        <v>91</v>
      </c>
    </row>
    <row r="299" s="2" customFormat="1" ht="16.5" customHeight="1">
      <c r="A299" s="39"/>
      <c r="B299" s="40"/>
      <c r="C299" s="237" t="s">
        <v>457</v>
      </c>
      <c r="D299" s="237" t="s">
        <v>136</v>
      </c>
      <c r="E299" s="238" t="s">
        <v>927</v>
      </c>
      <c r="F299" s="239" t="s">
        <v>928</v>
      </c>
      <c r="G299" s="240" t="s">
        <v>302</v>
      </c>
      <c r="H299" s="241">
        <v>4.6799999999999997</v>
      </c>
      <c r="I299" s="242"/>
      <c r="J299" s="243">
        <f>ROUND(I299*H299,2)</f>
        <v>0</v>
      </c>
      <c r="K299" s="244"/>
      <c r="L299" s="45"/>
      <c r="M299" s="245" t="s">
        <v>1</v>
      </c>
      <c r="N299" s="246" t="s">
        <v>47</v>
      </c>
      <c r="O299" s="92"/>
      <c r="P299" s="247">
        <f>O299*H299</f>
        <v>0</v>
      </c>
      <c r="Q299" s="247">
        <v>0</v>
      </c>
      <c r="R299" s="247">
        <f>Q299*H299</f>
        <v>0</v>
      </c>
      <c r="S299" s="247">
        <v>0</v>
      </c>
      <c r="T299" s="24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9" t="s">
        <v>152</v>
      </c>
      <c r="AT299" s="249" t="s">
        <v>136</v>
      </c>
      <c r="AU299" s="249" t="s">
        <v>91</v>
      </c>
      <c r="AY299" s="18" t="s">
        <v>133</v>
      </c>
      <c r="BE299" s="250">
        <f>IF(N299="základní",J299,0)</f>
        <v>0</v>
      </c>
      <c r="BF299" s="250">
        <f>IF(N299="snížená",J299,0)</f>
        <v>0</v>
      </c>
      <c r="BG299" s="250">
        <f>IF(N299="zákl. přenesená",J299,0)</f>
        <v>0</v>
      </c>
      <c r="BH299" s="250">
        <f>IF(N299="sníž. přenesená",J299,0)</f>
        <v>0</v>
      </c>
      <c r="BI299" s="250">
        <f>IF(N299="nulová",J299,0)</f>
        <v>0</v>
      </c>
      <c r="BJ299" s="18" t="s">
        <v>21</v>
      </c>
      <c r="BK299" s="250">
        <f>ROUND(I299*H299,2)</f>
        <v>0</v>
      </c>
      <c r="BL299" s="18" t="s">
        <v>152</v>
      </c>
      <c r="BM299" s="249" t="s">
        <v>929</v>
      </c>
    </row>
    <row r="300" s="2" customFormat="1">
      <c r="A300" s="39"/>
      <c r="B300" s="40"/>
      <c r="C300" s="41"/>
      <c r="D300" s="251" t="s">
        <v>142</v>
      </c>
      <c r="E300" s="41"/>
      <c r="F300" s="252" t="s">
        <v>930</v>
      </c>
      <c r="G300" s="41"/>
      <c r="H300" s="41"/>
      <c r="I300" s="145"/>
      <c r="J300" s="41"/>
      <c r="K300" s="41"/>
      <c r="L300" s="45"/>
      <c r="M300" s="253"/>
      <c r="N300" s="254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142</v>
      </c>
      <c r="AU300" s="18" t="s">
        <v>91</v>
      </c>
    </row>
    <row r="301" s="13" customFormat="1">
      <c r="A301" s="13"/>
      <c r="B301" s="261"/>
      <c r="C301" s="262"/>
      <c r="D301" s="251" t="s">
        <v>257</v>
      </c>
      <c r="E301" s="262"/>
      <c r="F301" s="264" t="s">
        <v>931</v>
      </c>
      <c r="G301" s="262"/>
      <c r="H301" s="265">
        <v>4.6799999999999997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1" t="s">
        <v>257</v>
      </c>
      <c r="AU301" s="271" t="s">
        <v>91</v>
      </c>
      <c r="AV301" s="13" t="s">
        <v>91</v>
      </c>
      <c r="AW301" s="13" t="s">
        <v>4</v>
      </c>
      <c r="AX301" s="13" t="s">
        <v>21</v>
      </c>
      <c r="AY301" s="271" t="s">
        <v>133</v>
      </c>
    </row>
    <row r="302" s="12" customFormat="1" ht="22.8" customHeight="1">
      <c r="A302" s="12"/>
      <c r="B302" s="221"/>
      <c r="C302" s="222"/>
      <c r="D302" s="223" t="s">
        <v>81</v>
      </c>
      <c r="E302" s="235" t="s">
        <v>91</v>
      </c>
      <c r="F302" s="235" t="s">
        <v>932</v>
      </c>
      <c r="G302" s="222"/>
      <c r="H302" s="222"/>
      <c r="I302" s="225"/>
      <c r="J302" s="236">
        <f>BK302</f>
        <v>0</v>
      </c>
      <c r="K302" s="222"/>
      <c r="L302" s="227"/>
      <c r="M302" s="228"/>
      <c r="N302" s="229"/>
      <c r="O302" s="229"/>
      <c r="P302" s="230">
        <f>SUM(P303:P328)</f>
        <v>0</v>
      </c>
      <c r="Q302" s="229"/>
      <c r="R302" s="230">
        <f>SUM(R303:R328)</f>
        <v>0.080403240000000015</v>
      </c>
      <c r="S302" s="229"/>
      <c r="T302" s="231">
        <f>SUM(T303:T328)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32" t="s">
        <v>21</v>
      </c>
      <c r="AT302" s="233" t="s">
        <v>81</v>
      </c>
      <c r="AU302" s="233" t="s">
        <v>21</v>
      </c>
      <c r="AY302" s="232" t="s">
        <v>133</v>
      </c>
      <c r="BK302" s="234">
        <f>SUM(BK303:BK328)</f>
        <v>0</v>
      </c>
    </row>
    <row r="303" s="2" customFormat="1" ht="16.5" customHeight="1">
      <c r="A303" s="39"/>
      <c r="B303" s="40"/>
      <c r="C303" s="237" t="s">
        <v>461</v>
      </c>
      <c r="D303" s="237" t="s">
        <v>136</v>
      </c>
      <c r="E303" s="238" t="s">
        <v>933</v>
      </c>
      <c r="F303" s="239" t="s">
        <v>934</v>
      </c>
      <c r="G303" s="240" t="s">
        <v>302</v>
      </c>
      <c r="H303" s="241">
        <v>3</v>
      </c>
      <c r="I303" s="242"/>
      <c r="J303" s="243">
        <f>ROUND(I303*H303,2)</f>
        <v>0</v>
      </c>
      <c r="K303" s="244"/>
      <c r="L303" s="45"/>
      <c r="M303" s="245" t="s">
        <v>1</v>
      </c>
      <c r="N303" s="246" t="s">
        <v>47</v>
      </c>
      <c r="O303" s="92"/>
      <c r="P303" s="247">
        <f>O303*H303</f>
        <v>0</v>
      </c>
      <c r="Q303" s="247">
        <v>0</v>
      </c>
      <c r="R303" s="247">
        <f>Q303*H303</f>
        <v>0</v>
      </c>
      <c r="S303" s="247">
        <v>0</v>
      </c>
      <c r="T303" s="24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9" t="s">
        <v>152</v>
      </c>
      <c r="AT303" s="249" t="s">
        <v>136</v>
      </c>
      <c r="AU303" s="249" t="s">
        <v>91</v>
      </c>
      <c r="AY303" s="18" t="s">
        <v>133</v>
      </c>
      <c r="BE303" s="250">
        <f>IF(N303="základní",J303,0)</f>
        <v>0</v>
      </c>
      <c r="BF303" s="250">
        <f>IF(N303="snížená",J303,0)</f>
        <v>0</v>
      </c>
      <c r="BG303" s="250">
        <f>IF(N303="zákl. přenesená",J303,0)</f>
        <v>0</v>
      </c>
      <c r="BH303" s="250">
        <f>IF(N303="sníž. přenesená",J303,0)</f>
        <v>0</v>
      </c>
      <c r="BI303" s="250">
        <f>IF(N303="nulová",J303,0)</f>
        <v>0</v>
      </c>
      <c r="BJ303" s="18" t="s">
        <v>21</v>
      </c>
      <c r="BK303" s="250">
        <f>ROUND(I303*H303,2)</f>
        <v>0</v>
      </c>
      <c r="BL303" s="18" t="s">
        <v>152</v>
      </c>
      <c r="BM303" s="249" t="s">
        <v>935</v>
      </c>
    </row>
    <row r="304" s="2" customFormat="1">
      <c r="A304" s="39"/>
      <c r="B304" s="40"/>
      <c r="C304" s="41"/>
      <c r="D304" s="251" t="s">
        <v>142</v>
      </c>
      <c r="E304" s="41"/>
      <c r="F304" s="252" t="s">
        <v>936</v>
      </c>
      <c r="G304" s="41"/>
      <c r="H304" s="41"/>
      <c r="I304" s="145"/>
      <c r="J304" s="41"/>
      <c r="K304" s="41"/>
      <c r="L304" s="45"/>
      <c r="M304" s="253"/>
      <c r="N304" s="254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142</v>
      </c>
      <c r="AU304" s="18" t="s">
        <v>91</v>
      </c>
    </row>
    <row r="305" s="13" customFormat="1">
      <c r="A305" s="13"/>
      <c r="B305" s="261"/>
      <c r="C305" s="262"/>
      <c r="D305" s="251" t="s">
        <v>257</v>
      </c>
      <c r="E305" s="263" t="s">
        <v>1</v>
      </c>
      <c r="F305" s="264" t="s">
        <v>937</v>
      </c>
      <c r="G305" s="262"/>
      <c r="H305" s="265">
        <v>3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1" t="s">
        <v>257</v>
      </c>
      <c r="AU305" s="271" t="s">
        <v>91</v>
      </c>
      <c r="AV305" s="13" t="s">
        <v>91</v>
      </c>
      <c r="AW305" s="13" t="s">
        <v>38</v>
      </c>
      <c r="AX305" s="13" t="s">
        <v>21</v>
      </c>
      <c r="AY305" s="271" t="s">
        <v>133</v>
      </c>
    </row>
    <row r="306" s="2" customFormat="1" ht="21.75" customHeight="1">
      <c r="A306" s="39"/>
      <c r="B306" s="40"/>
      <c r="C306" s="237" t="s">
        <v>466</v>
      </c>
      <c r="D306" s="237" t="s">
        <v>136</v>
      </c>
      <c r="E306" s="238" t="s">
        <v>938</v>
      </c>
      <c r="F306" s="239" t="s">
        <v>939</v>
      </c>
      <c r="G306" s="240" t="s">
        <v>289</v>
      </c>
      <c r="H306" s="241">
        <v>9.0999999999999996</v>
      </c>
      <c r="I306" s="242"/>
      <c r="J306" s="243">
        <f>ROUND(I306*H306,2)</f>
        <v>0</v>
      </c>
      <c r="K306" s="244"/>
      <c r="L306" s="45"/>
      <c r="M306" s="245" t="s">
        <v>1</v>
      </c>
      <c r="N306" s="246" t="s">
        <v>47</v>
      </c>
      <c r="O306" s="92"/>
      <c r="P306" s="247">
        <f>O306*H306</f>
        <v>0</v>
      </c>
      <c r="Q306" s="247">
        <v>0.00023000000000000001</v>
      </c>
      <c r="R306" s="247">
        <f>Q306*H306</f>
        <v>0.0020929999999999998</v>
      </c>
      <c r="S306" s="247">
        <v>0</v>
      </c>
      <c r="T306" s="24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9" t="s">
        <v>152</v>
      </c>
      <c r="AT306" s="249" t="s">
        <v>136</v>
      </c>
      <c r="AU306" s="249" t="s">
        <v>91</v>
      </c>
      <c r="AY306" s="18" t="s">
        <v>133</v>
      </c>
      <c r="BE306" s="250">
        <f>IF(N306="základní",J306,0)</f>
        <v>0</v>
      </c>
      <c r="BF306" s="250">
        <f>IF(N306="snížená",J306,0)</f>
        <v>0</v>
      </c>
      <c r="BG306" s="250">
        <f>IF(N306="zákl. přenesená",J306,0)</f>
        <v>0</v>
      </c>
      <c r="BH306" s="250">
        <f>IF(N306="sníž. přenesená",J306,0)</f>
        <v>0</v>
      </c>
      <c r="BI306" s="250">
        <f>IF(N306="nulová",J306,0)</f>
        <v>0</v>
      </c>
      <c r="BJ306" s="18" t="s">
        <v>21</v>
      </c>
      <c r="BK306" s="250">
        <f>ROUND(I306*H306,2)</f>
        <v>0</v>
      </c>
      <c r="BL306" s="18" t="s">
        <v>152</v>
      </c>
      <c r="BM306" s="249" t="s">
        <v>940</v>
      </c>
    </row>
    <row r="307" s="2" customFormat="1">
      <c r="A307" s="39"/>
      <c r="B307" s="40"/>
      <c r="C307" s="41"/>
      <c r="D307" s="251" t="s">
        <v>142</v>
      </c>
      <c r="E307" s="41"/>
      <c r="F307" s="252" t="s">
        <v>941</v>
      </c>
      <c r="G307" s="41"/>
      <c r="H307" s="41"/>
      <c r="I307" s="145"/>
      <c r="J307" s="41"/>
      <c r="K307" s="41"/>
      <c r="L307" s="45"/>
      <c r="M307" s="253"/>
      <c r="N307" s="254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142</v>
      </c>
      <c r="AU307" s="18" t="s">
        <v>91</v>
      </c>
    </row>
    <row r="308" s="13" customFormat="1">
      <c r="A308" s="13"/>
      <c r="B308" s="261"/>
      <c r="C308" s="262"/>
      <c r="D308" s="251" t="s">
        <v>257</v>
      </c>
      <c r="E308" s="263" t="s">
        <v>1</v>
      </c>
      <c r="F308" s="264" t="s">
        <v>942</v>
      </c>
      <c r="G308" s="262"/>
      <c r="H308" s="265">
        <v>9.0999999999999996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1" t="s">
        <v>257</v>
      </c>
      <c r="AU308" s="271" t="s">
        <v>91</v>
      </c>
      <c r="AV308" s="13" t="s">
        <v>91</v>
      </c>
      <c r="AW308" s="13" t="s">
        <v>38</v>
      </c>
      <c r="AX308" s="13" t="s">
        <v>21</v>
      </c>
      <c r="AY308" s="271" t="s">
        <v>133</v>
      </c>
    </row>
    <row r="309" s="2" customFormat="1" ht="21.75" customHeight="1">
      <c r="A309" s="39"/>
      <c r="B309" s="40"/>
      <c r="C309" s="237" t="s">
        <v>471</v>
      </c>
      <c r="D309" s="237" t="s">
        <v>136</v>
      </c>
      <c r="E309" s="238" t="s">
        <v>943</v>
      </c>
      <c r="F309" s="239" t="s">
        <v>944</v>
      </c>
      <c r="G309" s="240" t="s">
        <v>289</v>
      </c>
      <c r="H309" s="241">
        <v>45</v>
      </c>
      <c r="I309" s="242"/>
      <c r="J309" s="243">
        <f>ROUND(I309*H309,2)</f>
        <v>0</v>
      </c>
      <c r="K309" s="244"/>
      <c r="L309" s="45"/>
      <c r="M309" s="245" t="s">
        <v>1</v>
      </c>
      <c r="N309" s="246" t="s">
        <v>47</v>
      </c>
      <c r="O309" s="92"/>
      <c r="P309" s="247">
        <f>O309*H309</f>
        <v>0</v>
      </c>
      <c r="Q309" s="247">
        <v>0.00092000000000000003</v>
      </c>
      <c r="R309" s="247">
        <f>Q309*H309</f>
        <v>0.041399999999999999</v>
      </c>
      <c r="S309" s="247">
        <v>0</v>
      </c>
      <c r="T309" s="24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9" t="s">
        <v>152</v>
      </c>
      <c r="AT309" s="249" t="s">
        <v>136</v>
      </c>
      <c r="AU309" s="249" t="s">
        <v>91</v>
      </c>
      <c r="AY309" s="18" t="s">
        <v>133</v>
      </c>
      <c r="BE309" s="250">
        <f>IF(N309="základní",J309,0)</f>
        <v>0</v>
      </c>
      <c r="BF309" s="250">
        <f>IF(N309="snížená",J309,0)</f>
        <v>0</v>
      </c>
      <c r="BG309" s="250">
        <f>IF(N309="zákl. přenesená",J309,0)</f>
        <v>0</v>
      </c>
      <c r="BH309" s="250">
        <f>IF(N309="sníž. přenesená",J309,0)</f>
        <v>0</v>
      </c>
      <c r="BI309" s="250">
        <f>IF(N309="nulová",J309,0)</f>
        <v>0</v>
      </c>
      <c r="BJ309" s="18" t="s">
        <v>21</v>
      </c>
      <c r="BK309" s="250">
        <f>ROUND(I309*H309,2)</f>
        <v>0</v>
      </c>
      <c r="BL309" s="18" t="s">
        <v>152</v>
      </c>
      <c r="BM309" s="249" t="s">
        <v>945</v>
      </c>
    </row>
    <row r="310" s="13" customFormat="1">
      <c r="A310" s="13"/>
      <c r="B310" s="261"/>
      <c r="C310" s="262"/>
      <c r="D310" s="251" t="s">
        <v>257</v>
      </c>
      <c r="E310" s="263" t="s">
        <v>1</v>
      </c>
      <c r="F310" s="264" t="s">
        <v>946</v>
      </c>
      <c r="G310" s="262"/>
      <c r="H310" s="265">
        <v>25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1" t="s">
        <v>257</v>
      </c>
      <c r="AU310" s="271" t="s">
        <v>91</v>
      </c>
      <c r="AV310" s="13" t="s">
        <v>91</v>
      </c>
      <c r="AW310" s="13" t="s">
        <v>38</v>
      </c>
      <c r="AX310" s="13" t="s">
        <v>82</v>
      </c>
      <c r="AY310" s="271" t="s">
        <v>133</v>
      </c>
    </row>
    <row r="311" s="13" customFormat="1">
      <c r="A311" s="13"/>
      <c r="B311" s="261"/>
      <c r="C311" s="262"/>
      <c r="D311" s="251" t="s">
        <v>257</v>
      </c>
      <c r="E311" s="263" t="s">
        <v>1</v>
      </c>
      <c r="F311" s="264" t="s">
        <v>947</v>
      </c>
      <c r="G311" s="262"/>
      <c r="H311" s="265">
        <v>20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1" t="s">
        <v>257</v>
      </c>
      <c r="AU311" s="271" t="s">
        <v>91</v>
      </c>
      <c r="AV311" s="13" t="s">
        <v>91</v>
      </c>
      <c r="AW311" s="13" t="s">
        <v>38</v>
      </c>
      <c r="AX311" s="13" t="s">
        <v>82</v>
      </c>
      <c r="AY311" s="271" t="s">
        <v>133</v>
      </c>
    </row>
    <row r="312" s="14" customFormat="1">
      <c r="A312" s="14"/>
      <c r="B312" s="272"/>
      <c r="C312" s="273"/>
      <c r="D312" s="251" t="s">
        <v>257</v>
      </c>
      <c r="E312" s="274" t="s">
        <v>1</v>
      </c>
      <c r="F312" s="275" t="s">
        <v>260</v>
      </c>
      <c r="G312" s="273"/>
      <c r="H312" s="276">
        <v>45</v>
      </c>
      <c r="I312" s="277"/>
      <c r="J312" s="273"/>
      <c r="K312" s="273"/>
      <c r="L312" s="278"/>
      <c r="M312" s="279"/>
      <c r="N312" s="280"/>
      <c r="O312" s="280"/>
      <c r="P312" s="280"/>
      <c r="Q312" s="280"/>
      <c r="R312" s="280"/>
      <c r="S312" s="280"/>
      <c r="T312" s="28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2" t="s">
        <v>257</v>
      </c>
      <c r="AU312" s="282" t="s">
        <v>91</v>
      </c>
      <c r="AV312" s="14" t="s">
        <v>152</v>
      </c>
      <c r="AW312" s="14" t="s">
        <v>38</v>
      </c>
      <c r="AX312" s="14" t="s">
        <v>21</v>
      </c>
      <c r="AY312" s="282" t="s">
        <v>133</v>
      </c>
    </row>
    <row r="313" s="2" customFormat="1" ht="16.5" customHeight="1">
      <c r="A313" s="39"/>
      <c r="B313" s="40"/>
      <c r="C313" s="237" t="s">
        <v>476</v>
      </c>
      <c r="D313" s="237" t="s">
        <v>136</v>
      </c>
      <c r="E313" s="238" t="s">
        <v>948</v>
      </c>
      <c r="F313" s="239" t="s">
        <v>949</v>
      </c>
      <c r="G313" s="240" t="s">
        <v>289</v>
      </c>
      <c r="H313" s="241">
        <v>25</v>
      </c>
      <c r="I313" s="242"/>
      <c r="J313" s="243">
        <f>ROUND(I313*H313,2)</f>
        <v>0</v>
      </c>
      <c r="K313" s="244"/>
      <c r="L313" s="45"/>
      <c r="M313" s="245" t="s">
        <v>1</v>
      </c>
      <c r="N313" s="246" t="s">
        <v>47</v>
      </c>
      <c r="O313" s="92"/>
      <c r="P313" s="247">
        <f>O313*H313</f>
        <v>0</v>
      </c>
      <c r="Q313" s="247">
        <v>8.0000000000000007E-05</v>
      </c>
      <c r="R313" s="247">
        <f>Q313*H313</f>
        <v>0.002</v>
      </c>
      <c r="S313" s="247">
        <v>0</v>
      </c>
      <c r="T313" s="248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9" t="s">
        <v>152</v>
      </c>
      <c r="AT313" s="249" t="s">
        <v>136</v>
      </c>
      <c r="AU313" s="249" t="s">
        <v>91</v>
      </c>
      <c r="AY313" s="18" t="s">
        <v>133</v>
      </c>
      <c r="BE313" s="250">
        <f>IF(N313="základní",J313,0)</f>
        <v>0</v>
      </c>
      <c r="BF313" s="250">
        <f>IF(N313="snížená",J313,0)</f>
        <v>0</v>
      </c>
      <c r="BG313" s="250">
        <f>IF(N313="zákl. přenesená",J313,0)</f>
        <v>0</v>
      </c>
      <c r="BH313" s="250">
        <f>IF(N313="sníž. přenesená",J313,0)</f>
        <v>0</v>
      </c>
      <c r="BI313" s="250">
        <f>IF(N313="nulová",J313,0)</f>
        <v>0</v>
      </c>
      <c r="BJ313" s="18" t="s">
        <v>21</v>
      </c>
      <c r="BK313" s="250">
        <f>ROUND(I313*H313,2)</f>
        <v>0</v>
      </c>
      <c r="BL313" s="18" t="s">
        <v>152</v>
      </c>
      <c r="BM313" s="249" t="s">
        <v>950</v>
      </c>
    </row>
    <row r="314" s="13" customFormat="1">
      <c r="A314" s="13"/>
      <c r="B314" s="261"/>
      <c r="C314" s="262"/>
      <c r="D314" s="251" t="s">
        <v>257</v>
      </c>
      <c r="E314" s="263" t="s">
        <v>1</v>
      </c>
      <c r="F314" s="264" t="s">
        <v>951</v>
      </c>
      <c r="G314" s="262"/>
      <c r="H314" s="265">
        <v>25</v>
      </c>
      <c r="I314" s="266"/>
      <c r="J314" s="262"/>
      <c r="K314" s="262"/>
      <c r="L314" s="267"/>
      <c r="M314" s="268"/>
      <c r="N314" s="269"/>
      <c r="O314" s="269"/>
      <c r="P314" s="269"/>
      <c r="Q314" s="269"/>
      <c r="R314" s="269"/>
      <c r="S314" s="269"/>
      <c r="T314" s="27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71" t="s">
        <v>257</v>
      </c>
      <c r="AU314" s="271" t="s">
        <v>91</v>
      </c>
      <c r="AV314" s="13" t="s">
        <v>91</v>
      </c>
      <c r="AW314" s="13" t="s">
        <v>38</v>
      </c>
      <c r="AX314" s="13" t="s">
        <v>21</v>
      </c>
      <c r="AY314" s="271" t="s">
        <v>133</v>
      </c>
    </row>
    <row r="315" s="2" customFormat="1" ht="21.75" customHeight="1">
      <c r="A315" s="39"/>
      <c r="B315" s="40"/>
      <c r="C315" s="237" t="s">
        <v>480</v>
      </c>
      <c r="D315" s="237" t="s">
        <v>136</v>
      </c>
      <c r="E315" s="238" t="s">
        <v>952</v>
      </c>
      <c r="F315" s="239" t="s">
        <v>953</v>
      </c>
      <c r="G315" s="240" t="s">
        <v>302</v>
      </c>
      <c r="H315" s="241">
        <v>12.363</v>
      </c>
      <c r="I315" s="242"/>
      <c r="J315" s="243">
        <f>ROUND(I315*H315,2)</f>
        <v>0</v>
      </c>
      <c r="K315" s="244"/>
      <c r="L315" s="45"/>
      <c r="M315" s="245" t="s">
        <v>1</v>
      </c>
      <c r="N315" s="246" t="s">
        <v>47</v>
      </c>
      <c r="O315" s="92"/>
      <c r="P315" s="247">
        <f>O315*H315</f>
        <v>0</v>
      </c>
      <c r="Q315" s="247">
        <v>0</v>
      </c>
      <c r="R315" s="247">
        <f>Q315*H315</f>
        <v>0</v>
      </c>
      <c r="S315" s="247">
        <v>0</v>
      </c>
      <c r="T315" s="248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9" t="s">
        <v>152</v>
      </c>
      <c r="AT315" s="249" t="s">
        <v>136</v>
      </c>
      <c r="AU315" s="249" t="s">
        <v>91</v>
      </c>
      <c r="AY315" s="18" t="s">
        <v>133</v>
      </c>
      <c r="BE315" s="250">
        <f>IF(N315="základní",J315,0)</f>
        <v>0</v>
      </c>
      <c r="BF315" s="250">
        <f>IF(N315="snížená",J315,0)</f>
        <v>0</v>
      </c>
      <c r="BG315" s="250">
        <f>IF(N315="zákl. přenesená",J315,0)</f>
        <v>0</v>
      </c>
      <c r="BH315" s="250">
        <f>IF(N315="sníž. přenesená",J315,0)</f>
        <v>0</v>
      </c>
      <c r="BI315" s="250">
        <f>IF(N315="nulová",J315,0)</f>
        <v>0</v>
      </c>
      <c r="BJ315" s="18" t="s">
        <v>21</v>
      </c>
      <c r="BK315" s="250">
        <f>ROUND(I315*H315,2)</f>
        <v>0</v>
      </c>
      <c r="BL315" s="18" t="s">
        <v>152</v>
      </c>
      <c r="BM315" s="249" t="s">
        <v>954</v>
      </c>
    </row>
    <row r="316" s="15" customFormat="1">
      <c r="A316" s="15"/>
      <c r="B316" s="294"/>
      <c r="C316" s="295"/>
      <c r="D316" s="251" t="s">
        <v>257</v>
      </c>
      <c r="E316" s="296" t="s">
        <v>1</v>
      </c>
      <c r="F316" s="297" t="s">
        <v>955</v>
      </c>
      <c r="G316" s="295"/>
      <c r="H316" s="296" t="s">
        <v>1</v>
      </c>
      <c r="I316" s="298"/>
      <c r="J316" s="295"/>
      <c r="K316" s="295"/>
      <c r="L316" s="299"/>
      <c r="M316" s="300"/>
      <c r="N316" s="301"/>
      <c r="O316" s="301"/>
      <c r="P316" s="301"/>
      <c r="Q316" s="301"/>
      <c r="R316" s="301"/>
      <c r="S316" s="301"/>
      <c r="T316" s="302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303" t="s">
        <v>257</v>
      </c>
      <c r="AU316" s="303" t="s">
        <v>91</v>
      </c>
      <c r="AV316" s="15" t="s">
        <v>21</v>
      </c>
      <c r="AW316" s="15" t="s">
        <v>38</v>
      </c>
      <c r="AX316" s="15" t="s">
        <v>82</v>
      </c>
      <c r="AY316" s="303" t="s">
        <v>133</v>
      </c>
    </row>
    <row r="317" s="13" customFormat="1">
      <c r="A317" s="13"/>
      <c r="B317" s="261"/>
      <c r="C317" s="262"/>
      <c r="D317" s="251" t="s">
        <v>257</v>
      </c>
      <c r="E317" s="263" t="s">
        <v>1</v>
      </c>
      <c r="F317" s="264" t="s">
        <v>956</v>
      </c>
      <c r="G317" s="262"/>
      <c r="H317" s="265">
        <v>12.363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1" t="s">
        <v>257</v>
      </c>
      <c r="AU317" s="271" t="s">
        <v>91</v>
      </c>
      <c r="AV317" s="13" t="s">
        <v>91</v>
      </c>
      <c r="AW317" s="13" t="s">
        <v>38</v>
      </c>
      <c r="AX317" s="13" t="s">
        <v>21</v>
      </c>
      <c r="AY317" s="271" t="s">
        <v>133</v>
      </c>
    </row>
    <row r="318" s="2" customFormat="1" ht="16.5" customHeight="1">
      <c r="A318" s="39"/>
      <c r="B318" s="40"/>
      <c r="C318" s="237" t="s">
        <v>484</v>
      </c>
      <c r="D318" s="237" t="s">
        <v>136</v>
      </c>
      <c r="E318" s="238" t="s">
        <v>957</v>
      </c>
      <c r="F318" s="239" t="s">
        <v>958</v>
      </c>
      <c r="G318" s="240" t="s">
        <v>302</v>
      </c>
      <c r="H318" s="241">
        <v>0.38400000000000001</v>
      </c>
      <c r="I318" s="242"/>
      <c r="J318" s="243">
        <f>ROUND(I318*H318,2)</f>
        <v>0</v>
      </c>
      <c r="K318" s="244"/>
      <c r="L318" s="45"/>
      <c r="M318" s="245" t="s">
        <v>1</v>
      </c>
      <c r="N318" s="246" t="s">
        <v>47</v>
      </c>
      <c r="O318" s="92"/>
      <c r="P318" s="247">
        <f>O318*H318</f>
        <v>0</v>
      </c>
      <c r="Q318" s="247">
        <v>0</v>
      </c>
      <c r="R318" s="247">
        <f>Q318*H318</f>
        <v>0</v>
      </c>
      <c r="S318" s="247">
        <v>0</v>
      </c>
      <c r="T318" s="248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9" t="s">
        <v>152</v>
      </c>
      <c r="AT318" s="249" t="s">
        <v>136</v>
      </c>
      <c r="AU318" s="249" t="s">
        <v>91</v>
      </c>
      <c r="AY318" s="18" t="s">
        <v>133</v>
      </c>
      <c r="BE318" s="250">
        <f>IF(N318="základní",J318,0)</f>
        <v>0</v>
      </c>
      <c r="BF318" s="250">
        <f>IF(N318="snížená",J318,0)</f>
        <v>0</v>
      </c>
      <c r="BG318" s="250">
        <f>IF(N318="zákl. přenesená",J318,0)</f>
        <v>0</v>
      </c>
      <c r="BH318" s="250">
        <f>IF(N318="sníž. přenesená",J318,0)</f>
        <v>0</v>
      </c>
      <c r="BI318" s="250">
        <f>IF(N318="nulová",J318,0)</f>
        <v>0</v>
      </c>
      <c r="BJ318" s="18" t="s">
        <v>21</v>
      </c>
      <c r="BK318" s="250">
        <f>ROUND(I318*H318,2)</f>
        <v>0</v>
      </c>
      <c r="BL318" s="18" t="s">
        <v>152</v>
      </c>
      <c r="BM318" s="249" t="s">
        <v>959</v>
      </c>
    </row>
    <row r="319" s="15" customFormat="1">
      <c r="A319" s="15"/>
      <c r="B319" s="294"/>
      <c r="C319" s="295"/>
      <c r="D319" s="251" t="s">
        <v>257</v>
      </c>
      <c r="E319" s="296" t="s">
        <v>1</v>
      </c>
      <c r="F319" s="297" t="s">
        <v>960</v>
      </c>
      <c r="G319" s="295"/>
      <c r="H319" s="296" t="s">
        <v>1</v>
      </c>
      <c r="I319" s="298"/>
      <c r="J319" s="295"/>
      <c r="K319" s="295"/>
      <c r="L319" s="299"/>
      <c r="M319" s="300"/>
      <c r="N319" s="301"/>
      <c r="O319" s="301"/>
      <c r="P319" s="301"/>
      <c r="Q319" s="301"/>
      <c r="R319" s="301"/>
      <c r="S319" s="301"/>
      <c r="T319" s="30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303" t="s">
        <v>257</v>
      </c>
      <c r="AU319" s="303" t="s">
        <v>91</v>
      </c>
      <c r="AV319" s="15" t="s">
        <v>21</v>
      </c>
      <c r="AW319" s="15" t="s">
        <v>38</v>
      </c>
      <c r="AX319" s="15" t="s">
        <v>82</v>
      </c>
      <c r="AY319" s="303" t="s">
        <v>133</v>
      </c>
    </row>
    <row r="320" s="13" customFormat="1">
      <c r="A320" s="13"/>
      <c r="B320" s="261"/>
      <c r="C320" s="262"/>
      <c r="D320" s="251" t="s">
        <v>257</v>
      </c>
      <c r="E320" s="263" t="s">
        <v>1</v>
      </c>
      <c r="F320" s="264" t="s">
        <v>961</v>
      </c>
      <c r="G320" s="262"/>
      <c r="H320" s="265">
        <v>0.38400000000000001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71" t="s">
        <v>257</v>
      </c>
      <c r="AU320" s="271" t="s">
        <v>91</v>
      </c>
      <c r="AV320" s="13" t="s">
        <v>91</v>
      </c>
      <c r="AW320" s="13" t="s">
        <v>38</v>
      </c>
      <c r="AX320" s="13" t="s">
        <v>21</v>
      </c>
      <c r="AY320" s="271" t="s">
        <v>133</v>
      </c>
    </row>
    <row r="321" s="2" customFormat="1" ht="16.5" customHeight="1">
      <c r="A321" s="39"/>
      <c r="B321" s="40"/>
      <c r="C321" s="237" t="s">
        <v>488</v>
      </c>
      <c r="D321" s="237" t="s">
        <v>136</v>
      </c>
      <c r="E321" s="238" t="s">
        <v>962</v>
      </c>
      <c r="F321" s="239" t="s">
        <v>963</v>
      </c>
      <c r="G321" s="240" t="s">
        <v>302</v>
      </c>
      <c r="H321" s="241">
        <v>4.4249999999999998</v>
      </c>
      <c r="I321" s="242"/>
      <c r="J321" s="243">
        <f>ROUND(I321*H321,2)</f>
        <v>0</v>
      </c>
      <c r="K321" s="244"/>
      <c r="L321" s="45"/>
      <c r="M321" s="245" t="s">
        <v>1</v>
      </c>
      <c r="N321" s="246" t="s">
        <v>47</v>
      </c>
      <c r="O321" s="92"/>
      <c r="P321" s="247">
        <f>O321*H321</f>
        <v>0</v>
      </c>
      <c r="Q321" s="247">
        <v>0</v>
      </c>
      <c r="R321" s="247">
        <f>Q321*H321</f>
        <v>0</v>
      </c>
      <c r="S321" s="247">
        <v>0</v>
      </c>
      <c r="T321" s="248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9" t="s">
        <v>152</v>
      </c>
      <c r="AT321" s="249" t="s">
        <v>136</v>
      </c>
      <c r="AU321" s="249" t="s">
        <v>91</v>
      </c>
      <c r="AY321" s="18" t="s">
        <v>133</v>
      </c>
      <c r="BE321" s="250">
        <f>IF(N321="základní",J321,0)</f>
        <v>0</v>
      </c>
      <c r="BF321" s="250">
        <f>IF(N321="snížená",J321,0)</f>
        <v>0</v>
      </c>
      <c r="BG321" s="250">
        <f>IF(N321="zákl. přenesená",J321,0)</f>
        <v>0</v>
      </c>
      <c r="BH321" s="250">
        <f>IF(N321="sníž. přenesená",J321,0)</f>
        <v>0</v>
      </c>
      <c r="BI321" s="250">
        <f>IF(N321="nulová",J321,0)</f>
        <v>0</v>
      </c>
      <c r="BJ321" s="18" t="s">
        <v>21</v>
      </c>
      <c r="BK321" s="250">
        <f>ROUND(I321*H321,2)</f>
        <v>0</v>
      </c>
      <c r="BL321" s="18" t="s">
        <v>152</v>
      </c>
      <c r="BM321" s="249" t="s">
        <v>964</v>
      </c>
    </row>
    <row r="322" s="2" customFormat="1">
      <c r="A322" s="39"/>
      <c r="B322" s="40"/>
      <c r="C322" s="41"/>
      <c r="D322" s="251" t="s">
        <v>142</v>
      </c>
      <c r="E322" s="41"/>
      <c r="F322" s="252" t="s">
        <v>965</v>
      </c>
      <c r="G322" s="41"/>
      <c r="H322" s="41"/>
      <c r="I322" s="145"/>
      <c r="J322" s="41"/>
      <c r="K322" s="41"/>
      <c r="L322" s="45"/>
      <c r="M322" s="253"/>
      <c r="N322" s="25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142</v>
      </c>
      <c r="AU322" s="18" t="s">
        <v>91</v>
      </c>
    </row>
    <row r="323" s="13" customFormat="1">
      <c r="A323" s="13"/>
      <c r="B323" s="261"/>
      <c r="C323" s="262"/>
      <c r="D323" s="251" t="s">
        <v>257</v>
      </c>
      <c r="E323" s="262"/>
      <c r="F323" s="264" t="s">
        <v>966</v>
      </c>
      <c r="G323" s="262"/>
      <c r="H323" s="265">
        <v>4.4249999999999998</v>
      </c>
      <c r="I323" s="266"/>
      <c r="J323" s="262"/>
      <c r="K323" s="262"/>
      <c r="L323" s="267"/>
      <c r="M323" s="268"/>
      <c r="N323" s="269"/>
      <c r="O323" s="269"/>
      <c r="P323" s="269"/>
      <c r="Q323" s="269"/>
      <c r="R323" s="269"/>
      <c r="S323" s="269"/>
      <c r="T323" s="27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71" t="s">
        <v>257</v>
      </c>
      <c r="AU323" s="271" t="s">
        <v>91</v>
      </c>
      <c r="AV323" s="13" t="s">
        <v>91</v>
      </c>
      <c r="AW323" s="13" t="s">
        <v>4</v>
      </c>
      <c r="AX323" s="13" t="s">
        <v>21</v>
      </c>
      <c r="AY323" s="271" t="s">
        <v>133</v>
      </c>
    </row>
    <row r="324" s="2" customFormat="1" ht="16.5" customHeight="1">
      <c r="A324" s="39"/>
      <c r="B324" s="40"/>
      <c r="C324" s="237" t="s">
        <v>492</v>
      </c>
      <c r="D324" s="237" t="s">
        <v>136</v>
      </c>
      <c r="E324" s="238" t="s">
        <v>967</v>
      </c>
      <c r="F324" s="239" t="s">
        <v>968</v>
      </c>
      <c r="G324" s="240" t="s">
        <v>254</v>
      </c>
      <c r="H324" s="241">
        <v>23.588000000000001</v>
      </c>
      <c r="I324" s="242"/>
      <c r="J324" s="243">
        <f>ROUND(I324*H324,2)</f>
        <v>0</v>
      </c>
      <c r="K324" s="244"/>
      <c r="L324" s="45"/>
      <c r="M324" s="245" t="s">
        <v>1</v>
      </c>
      <c r="N324" s="246" t="s">
        <v>47</v>
      </c>
      <c r="O324" s="92"/>
      <c r="P324" s="247">
        <f>O324*H324</f>
        <v>0</v>
      </c>
      <c r="Q324" s="247">
        <v>0.0014400000000000001</v>
      </c>
      <c r="R324" s="247">
        <f>Q324*H324</f>
        <v>0.033966720000000006</v>
      </c>
      <c r="S324" s="247">
        <v>0</v>
      </c>
      <c r="T324" s="248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9" t="s">
        <v>152</v>
      </c>
      <c r="AT324" s="249" t="s">
        <v>136</v>
      </c>
      <c r="AU324" s="249" t="s">
        <v>91</v>
      </c>
      <c r="AY324" s="18" t="s">
        <v>133</v>
      </c>
      <c r="BE324" s="250">
        <f>IF(N324="základní",J324,0)</f>
        <v>0</v>
      </c>
      <c r="BF324" s="250">
        <f>IF(N324="snížená",J324,0)</f>
        <v>0</v>
      </c>
      <c r="BG324" s="250">
        <f>IF(N324="zákl. přenesená",J324,0)</f>
        <v>0</v>
      </c>
      <c r="BH324" s="250">
        <f>IF(N324="sníž. přenesená",J324,0)</f>
        <v>0</v>
      </c>
      <c r="BI324" s="250">
        <f>IF(N324="nulová",J324,0)</f>
        <v>0</v>
      </c>
      <c r="BJ324" s="18" t="s">
        <v>21</v>
      </c>
      <c r="BK324" s="250">
        <f>ROUND(I324*H324,2)</f>
        <v>0</v>
      </c>
      <c r="BL324" s="18" t="s">
        <v>152</v>
      </c>
      <c r="BM324" s="249" t="s">
        <v>969</v>
      </c>
    </row>
    <row r="325" s="13" customFormat="1">
      <c r="A325" s="13"/>
      <c r="B325" s="261"/>
      <c r="C325" s="262"/>
      <c r="D325" s="251" t="s">
        <v>257</v>
      </c>
      <c r="E325" s="263" t="s">
        <v>1</v>
      </c>
      <c r="F325" s="264" t="s">
        <v>970</v>
      </c>
      <c r="G325" s="262"/>
      <c r="H325" s="265">
        <v>5.8879999999999999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71" t="s">
        <v>257</v>
      </c>
      <c r="AU325" s="271" t="s">
        <v>91</v>
      </c>
      <c r="AV325" s="13" t="s">
        <v>91</v>
      </c>
      <c r="AW325" s="13" t="s">
        <v>38</v>
      </c>
      <c r="AX325" s="13" t="s">
        <v>82</v>
      </c>
      <c r="AY325" s="271" t="s">
        <v>133</v>
      </c>
    </row>
    <row r="326" s="13" customFormat="1">
      <c r="A326" s="13"/>
      <c r="B326" s="261"/>
      <c r="C326" s="262"/>
      <c r="D326" s="251" t="s">
        <v>257</v>
      </c>
      <c r="E326" s="263" t="s">
        <v>1</v>
      </c>
      <c r="F326" s="264" t="s">
        <v>971</v>
      </c>
      <c r="G326" s="262"/>
      <c r="H326" s="265">
        <v>17.699999999999999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1" t="s">
        <v>257</v>
      </c>
      <c r="AU326" s="271" t="s">
        <v>91</v>
      </c>
      <c r="AV326" s="13" t="s">
        <v>91</v>
      </c>
      <c r="AW326" s="13" t="s">
        <v>38</v>
      </c>
      <c r="AX326" s="13" t="s">
        <v>82</v>
      </c>
      <c r="AY326" s="271" t="s">
        <v>133</v>
      </c>
    </row>
    <row r="327" s="14" customFormat="1">
      <c r="A327" s="14"/>
      <c r="B327" s="272"/>
      <c r="C327" s="273"/>
      <c r="D327" s="251" t="s">
        <v>257</v>
      </c>
      <c r="E327" s="274" t="s">
        <v>1</v>
      </c>
      <c r="F327" s="275" t="s">
        <v>260</v>
      </c>
      <c r="G327" s="273"/>
      <c r="H327" s="276">
        <v>23.588000000000001</v>
      </c>
      <c r="I327" s="277"/>
      <c r="J327" s="273"/>
      <c r="K327" s="273"/>
      <c r="L327" s="278"/>
      <c r="M327" s="279"/>
      <c r="N327" s="280"/>
      <c r="O327" s="280"/>
      <c r="P327" s="280"/>
      <c r="Q327" s="280"/>
      <c r="R327" s="280"/>
      <c r="S327" s="280"/>
      <c r="T327" s="28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82" t="s">
        <v>257</v>
      </c>
      <c r="AU327" s="282" t="s">
        <v>91</v>
      </c>
      <c r="AV327" s="14" t="s">
        <v>152</v>
      </c>
      <c r="AW327" s="14" t="s">
        <v>38</v>
      </c>
      <c r="AX327" s="14" t="s">
        <v>21</v>
      </c>
      <c r="AY327" s="282" t="s">
        <v>133</v>
      </c>
    </row>
    <row r="328" s="2" customFormat="1" ht="16.5" customHeight="1">
      <c r="A328" s="39"/>
      <c r="B328" s="40"/>
      <c r="C328" s="237" t="s">
        <v>496</v>
      </c>
      <c r="D328" s="237" t="s">
        <v>136</v>
      </c>
      <c r="E328" s="238" t="s">
        <v>972</v>
      </c>
      <c r="F328" s="239" t="s">
        <v>973</v>
      </c>
      <c r="G328" s="240" t="s">
        <v>254</v>
      </c>
      <c r="H328" s="241">
        <v>23.588000000000001</v>
      </c>
      <c r="I328" s="242"/>
      <c r="J328" s="243">
        <f>ROUND(I328*H328,2)</f>
        <v>0</v>
      </c>
      <c r="K328" s="244"/>
      <c r="L328" s="45"/>
      <c r="M328" s="245" t="s">
        <v>1</v>
      </c>
      <c r="N328" s="246" t="s">
        <v>47</v>
      </c>
      <c r="O328" s="92"/>
      <c r="P328" s="247">
        <f>O328*H328</f>
        <v>0</v>
      </c>
      <c r="Q328" s="247">
        <v>4.0000000000000003E-05</v>
      </c>
      <c r="R328" s="247">
        <f>Q328*H328</f>
        <v>0.0009435200000000001</v>
      </c>
      <c r="S328" s="247">
        <v>0</v>
      </c>
      <c r="T328" s="24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9" t="s">
        <v>152</v>
      </c>
      <c r="AT328" s="249" t="s">
        <v>136</v>
      </c>
      <c r="AU328" s="249" t="s">
        <v>91</v>
      </c>
      <c r="AY328" s="18" t="s">
        <v>133</v>
      </c>
      <c r="BE328" s="250">
        <f>IF(N328="základní",J328,0)</f>
        <v>0</v>
      </c>
      <c r="BF328" s="250">
        <f>IF(N328="snížená",J328,0)</f>
        <v>0</v>
      </c>
      <c r="BG328" s="250">
        <f>IF(N328="zákl. přenesená",J328,0)</f>
        <v>0</v>
      </c>
      <c r="BH328" s="250">
        <f>IF(N328="sníž. přenesená",J328,0)</f>
        <v>0</v>
      </c>
      <c r="BI328" s="250">
        <f>IF(N328="nulová",J328,0)</f>
        <v>0</v>
      </c>
      <c r="BJ328" s="18" t="s">
        <v>21</v>
      </c>
      <c r="BK328" s="250">
        <f>ROUND(I328*H328,2)</f>
        <v>0</v>
      </c>
      <c r="BL328" s="18" t="s">
        <v>152</v>
      </c>
      <c r="BM328" s="249" t="s">
        <v>974</v>
      </c>
    </row>
    <row r="329" s="12" customFormat="1" ht="22.8" customHeight="1">
      <c r="A329" s="12"/>
      <c r="B329" s="221"/>
      <c r="C329" s="222"/>
      <c r="D329" s="223" t="s">
        <v>81</v>
      </c>
      <c r="E329" s="235" t="s">
        <v>147</v>
      </c>
      <c r="F329" s="235" t="s">
        <v>975</v>
      </c>
      <c r="G329" s="222"/>
      <c r="H329" s="222"/>
      <c r="I329" s="225"/>
      <c r="J329" s="236">
        <f>BK329</f>
        <v>0</v>
      </c>
      <c r="K329" s="222"/>
      <c r="L329" s="227"/>
      <c r="M329" s="228"/>
      <c r="N329" s="229"/>
      <c r="O329" s="229"/>
      <c r="P329" s="230">
        <f>SUM(P330:P459)</f>
        <v>0</v>
      </c>
      <c r="Q329" s="229"/>
      <c r="R329" s="230">
        <f>SUM(R330:R459)</f>
        <v>50.430587690000003</v>
      </c>
      <c r="S329" s="229"/>
      <c r="T329" s="231">
        <f>SUM(T330:T459)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32" t="s">
        <v>21</v>
      </c>
      <c r="AT329" s="233" t="s">
        <v>81</v>
      </c>
      <c r="AU329" s="233" t="s">
        <v>21</v>
      </c>
      <c r="AY329" s="232" t="s">
        <v>133</v>
      </c>
      <c r="BK329" s="234">
        <f>SUM(BK330:BK459)</f>
        <v>0</v>
      </c>
    </row>
    <row r="330" s="2" customFormat="1" ht="16.5" customHeight="1">
      <c r="A330" s="39"/>
      <c r="B330" s="40"/>
      <c r="C330" s="237" t="s">
        <v>500</v>
      </c>
      <c r="D330" s="237" t="s">
        <v>136</v>
      </c>
      <c r="E330" s="238" t="s">
        <v>976</v>
      </c>
      <c r="F330" s="239" t="s">
        <v>977</v>
      </c>
      <c r="G330" s="240" t="s">
        <v>302</v>
      </c>
      <c r="H330" s="241">
        <v>15.143000000000001</v>
      </c>
      <c r="I330" s="242"/>
      <c r="J330" s="243">
        <f>ROUND(I330*H330,2)</f>
        <v>0</v>
      </c>
      <c r="K330" s="244"/>
      <c r="L330" s="45"/>
      <c r="M330" s="245" t="s">
        <v>1</v>
      </c>
      <c r="N330" s="246" t="s">
        <v>47</v>
      </c>
      <c r="O330" s="92"/>
      <c r="P330" s="247">
        <f>O330*H330</f>
        <v>0</v>
      </c>
      <c r="Q330" s="247">
        <v>0</v>
      </c>
      <c r="R330" s="247">
        <f>Q330*H330</f>
        <v>0</v>
      </c>
      <c r="S330" s="247">
        <v>0</v>
      </c>
      <c r="T330" s="24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9" t="s">
        <v>152</v>
      </c>
      <c r="AT330" s="249" t="s">
        <v>136</v>
      </c>
      <c r="AU330" s="249" t="s">
        <v>91</v>
      </c>
      <c r="AY330" s="18" t="s">
        <v>133</v>
      </c>
      <c r="BE330" s="250">
        <f>IF(N330="základní",J330,0)</f>
        <v>0</v>
      </c>
      <c r="BF330" s="250">
        <f>IF(N330="snížená",J330,0)</f>
        <v>0</v>
      </c>
      <c r="BG330" s="250">
        <f>IF(N330="zákl. přenesená",J330,0)</f>
        <v>0</v>
      </c>
      <c r="BH330" s="250">
        <f>IF(N330="sníž. přenesená",J330,0)</f>
        <v>0</v>
      </c>
      <c r="BI330" s="250">
        <f>IF(N330="nulová",J330,0)</f>
        <v>0</v>
      </c>
      <c r="BJ330" s="18" t="s">
        <v>21</v>
      </c>
      <c r="BK330" s="250">
        <f>ROUND(I330*H330,2)</f>
        <v>0</v>
      </c>
      <c r="BL330" s="18" t="s">
        <v>152</v>
      </c>
      <c r="BM330" s="249" t="s">
        <v>978</v>
      </c>
    </row>
    <row r="331" s="2" customFormat="1">
      <c r="A331" s="39"/>
      <c r="B331" s="40"/>
      <c r="C331" s="41"/>
      <c r="D331" s="251" t="s">
        <v>142</v>
      </c>
      <c r="E331" s="41"/>
      <c r="F331" s="252" t="s">
        <v>979</v>
      </c>
      <c r="G331" s="41"/>
      <c r="H331" s="41"/>
      <c r="I331" s="145"/>
      <c r="J331" s="41"/>
      <c r="K331" s="41"/>
      <c r="L331" s="45"/>
      <c r="M331" s="253"/>
      <c r="N331" s="254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142</v>
      </c>
      <c r="AU331" s="18" t="s">
        <v>91</v>
      </c>
    </row>
    <row r="332" s="13" customFormat="1">
      <c r="A332" s="13"/>
      <c r="B332" s="261"/>
      <c r="C332" s="262"/>
      <c r="D332" s="251" t="s">
        <v>257</v>
      </c>
      <c r="E332" s="263" t="s">
        <v>1</v>
      </c>
      <c r="F332" s="264" t="s">
        <v>980</v>
      </c>
      <c r="G332" s="262"/>
      <c r="H332" s="265">
        <v>5.6580000000000004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71" t="s">
        <v>257</v>
      </c>
      <c r="AU332" s="271" t="s">
        <v>91</v>
      </c>
      <c r="AV332" s="13" t="s">
        <v>91</v>
      </c>
      <c r="AW332" s="13" t="s">
        <v>38</v>
      </c>
      <c r="AX332" s="13" t="s">
        <v>82</v>
      </c>
      <c r="AY332" s="271" t="s">
        <v>133</v>
      </c>
    </row>
    <row r="333" s="13" customFormat="1">
      <c r="A333" s="13"/>
      <c r="B333" s="261"/>
      <c r="C333" s="262"/>
      <c r="D333" s="251" t="s">
        <v>257</v>
      </c>
      <c r="E333" s="263" t="s">
        <v>1</v>
      </c>
      <c r="F333" s="264" t="s">
        <v>981</v>
      </c>
      <c r="G333" s="262"/>
      <c r="H333" s="265">
        <v>2.944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1" t="s">
        <v>257</v>
      </c>
      <c r="AU333" s="271" t="s">
        <v>91</v>
      </c>
      <c r="AV333" s="13" t="s">
        <v>91</v>
      </c>
      <c r="AW333" s="13" t="s">
        <v>38</v>
      </c>
      <c r="AX333" s="13" t="s">
        <v>82</v>
      </c>
      <c r="AY333" s="271" t="s">
        <v>133</v>
      </c>
    </row>
    <row r="334" s="13" customFormat="1">
      <c r="A334" s="13"/>
      <c r="B334" s="261"/>
      <c r="C334" s="262"/>
      <c r="D334" s="251" t="s">
        <v>257</v>
      </c>
      <c r="E334" s="263" t="s">
        <v>1</v>
      </c>
      <c r="F334" s="264" t="s">
        <v>982</v>
      </c>
      <c r="G334" s="262"/>
      <c r="H334" s="265">
        <v>6.5410000000000004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71" t="s">
        <v>257</v>
      </c>
      <c r="AU334" s="271" t="s">
        <v>91</v>
      </c>
      <c r="AV334" s="13" t="s">
        <v>91</v>
      </c>
      <c r="AW334" s="13" t="s">
        <v>38</v>
      </c>
      <c r="AX334" s="13" t="s">
        <v>82</v>
      </c>
      <c r="AY334" s="271" t="s">
        <v>133</v>
      </c>
    </row>
    <row r="335" s="14" customFormat="1">
      <c r="A335" s="14"/>
      <c r="B335" s="272"/>
      <c r="C335" s="273"/>
      <c r="D335" s="251" t="s">
        <v>257</v>
      </c>
      <c r="E335" s="274" t="s">
        <v>1</v>
      </c>
      <c r="F335" s="275" t="s">
        <v>260</v>
      </c>
      <c r="G335" s="273"/>
      <c r="H335" s="276">
        <v>15.143000000000001</v>
      </c>
      <c r="I335" s="277"/>
      <c r="J335" s="273"/>
      <c r="K335" s="273"/>
      <c r="L335" s="278"/>
      <c r="M335" s="279"/>
      <c r="N335" s="280"/>
      <c r="O335" s="280"/>
      <c r="P335" s="280"/>
      <c r="Q335" s="280"/>
      <c r="R335" s="280"/>
      <c r="S335" s="280"/>
      <c r="T335" s="28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82" t="s">
        <v>257</v>
      </c>
      <c r="AU335" s="282" t="s">
        <v>91</v>
      </c>
      <c r="AV335" s="14" t="s">
        <v>152</v>
      </c>
      <c r="AW335" s="14" t="s">
        <v>38</v>
      </c>
      <c r="AX335" s="14" t="s">
        <v>21</v>
      </c>
      <c r="AY335" s="282" t="s">
        <v>133</v>
      </c>
    </row>
    <row r="336" s="2" customFormat="1" ht="16.5" customHeight="1">
      <c r="A336" s="39"/>
      <c r="B336" s="40"/>
      <c r="C336" s="237" t="s">
        <v>506</v>
      </c>
      <c r="D336" s="237" t="s">
        <v>136</v>
      </c>
      <c r="E336" s="238" t="s">
        <v>983</v>
      </c>
      <c r="F336" s="239" t="s">
        <v>984</v>
      </c>
      <c r="G336" s="240" t="s">
        <v>254</v>
      </c>
      <c r="H336" s="241">
        <v>36.744999999999997</v>
      </c>
      <c r="I336" s="242"/>
      <c r="J336" s="243">
        <f>ROUND(I336*H336,2)</f>
        <v>0</v>
      </c>
      <c r="K336" s="244"/>
      <c r="L336" s="45"/>
      <c r="M336" s="245" t="s">
        <v>1</v>
      </c>
      <c r="N336" s="246" t="s">
        <v>47</v>
      </c>
      <c r="O336" s="92"/>
      <c r="P336" s="247">
        <f>O336*H336</f>
        <v>0</v>
      </c>
      <c r="Q336" s="247">
        <v>0.041739999999999999</v>
      </c>
      <c r="R336" s="247">
        <f>Q336*H336</f>
        <v>1.5337362999999999</v>
      </c>
      <c r="S336" s="247">
        <v>0</v>
      </c>
      <c r="T336" s="248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9" t="s">
        <v>152</v>
      </c>
      <c r="AT336" s="249" t="s">
        <v>136</v>
      </c>
      <c r="AU336" s="249" t="s">
        <v>91</v>
      </c>
      <c r="AY336" s="18" t="s">
        <v>133</v>
      </c>
      <c r="BE336" s="250">
        <f>IF(N336="základní",J336,0)</f>
        <v>0</v>
      </c>
      <c r="BF336" s="250">
        <f>IF(N336="snížená",J336,0)</f>
        <v>0</v>
      </c>
      <c r="BG336" s="250">
        <f>IF(N336="zákl. přenesená",J336,0)</f>
        <v>0</v>
      </c>
      <c r="BH336" s="250">
        <f>IF(N336="sníž. přenesená",J336,0)</f>
        <v>0</v>
      </c>
      <c r="BI336" s="250">
        <f>IF(N336="nulová",J336,0)</f>
        <v>0</v>
      </c>
      <c r="BJ336" s="18" t="s">
        <v>21</v>
      </c>
      <c r="BK336" s="250">
        <f>ROUND(I336*H336,2)</f>
        <v>0</v>
      </c>
      <c r="BL336" s="18" t="s">
        <v>152</v>
      </c>
      <c r="BM336" s="249" t="s">
        <v>985</v>
      </c>
    </row>
    <row r="337" s="13" customFormat="1">
      <c r="A337" s="13"/>
      <c r="B337" s="261"/>
      <c r="C337" s="262"/>
      <c r="D337" s="251" t="s">
        <v>257</v>
      </c>
      <c r="E337" s="263" t="s">
        <v>1</v>
      </c>
      <c r="F337" s="264" t="s">
        <v>986</v>
      </c>
      <c r="G337" s="262"/>
      <c r="H337" s="265">
        <v>14.845000000000001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71" t="s">
        <v>257</v>
      </c>
      <c r="AU337" s="271" t="s">
        <v>91</v>
      </c>
      <c r="AV337" s="13" t="s">
        <v>91</v>
      </c>
      <c r="AW337" s="13" t="s">
        <v>38</v>
      </c>
      <c r="AX337" s="13" t="s">
        <v>82</v>
      </c>
      <c r="AY337" s="271" t="s">
        <v>133</v>
      </c>
    </row>
    <row r="338" s="13" customFormat="1">
      <c r="A338" s="13"/>
      <c r="B338" s="261"/>
      <c r="C338" s="262"/>
      <c r="D338" s="251" t="s">
        <v>257</v>
      </c>
      <c r="E338" s="263" t="s">
        <v>1</v>
      </c>
      <c r="F338" s="264" t="s">
        <v>987</v>
      </c>
      <c r="G338" s="262"/>
      <c r="H338" s="265">
        <v>6.9909999999999997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1" t="s">
        <v>257</v>
      </c>
      <c r="AU338" s="271" t="s">
        <v>91</v>
      </c>
      <c r="AV338" s="13" t="s">
        <v>91</v>
      </c>
      <c r="AW338" s="13" t="s">
        <v>38</v>
      </c>
      <c r="AX338" s="13" t="s">
        <v>82</v>
      </c>
      <c r="AY338" s="271" t="s">
        <v>133</v>
      </c>
    </row>
    <row r="339" s="13" customFormat="1">
      <c r="A339" s="13"/>
      <c r="B339" s="261"/>
      <c r="C339" s="262"/>
      <c r="D339" s="251" t="s">
        <v>257</v>
      </c>
      <c r="E339" s="263" t="s">
        <v>1</v>
      </c>
      <c r="F339" s="264" t="s">
        <v>988</v>
      </c>
      <c r="G339" s="262"/>
      <c r="H339" s="265">
        <v>14.909000000000001</v>
      </c>
      <c r="I339" s="266"/>
      <c r="J339" s="262"/>
      <c r="K339" s="262"/>
      <c r="L339" s="267"/>
      <c r="M339" s="268"/>
      <c r="N339" s="269"/>
      <c r="O339" s="269"/>
      <c r="P339" s="269"/>
      <c r="Q339" s="269"/>
      <c r="R339" s="269"/>
      <c r="S339" s="269"/>
      <c r="T339" s="27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71" t="s">
        <v>257</v>
      </c>
      <c r="AU339" s="271" t="s">
        <v>91</v>
      </c>
      <c r="AV339" s="13" t="s">
        <v>91</v>
      </c>
      <c r="AW339" s="13" t="s">
        <v>38</v>
      </c>
      <c r="AX339" s="13" t="s">
        <v>82</v>
      </c>
      <c r="AY339" s="271" t="s">
        <v>133</v>
      </c>
    </row>
    <row r="340" s="14" customFormat="1">
      <c r="A340" s="14"/>
      <c r="B340" s="272"/>
      <c r="C340" s="273"/>
      <c r="D340" s="251" t="s">
        <v>257</v>
      </c>
      <c r="E340" s="274" t="s">
        <v>1</v>
      </c>
      <c r="F340" s="275" t="s">
        <v>260</v>
      </c>
      <c r="G340" s="273"/>
      <c r="H340" s="276">
        <v>36.744999999999997</v>
      </c>
      <c r="I340" s="277"/>
      <c r="J340" s="273"/>
      <c r="K340" s="273"/>
      <c r="L340" s="278"/>
      <c r="M340" s="279"/>
      <c r="N340" s="280"/>
      <c r="O340" s="280"/>
      <c r="P340" s="280"/>
      <c r="Q340" s="280"/>
      <c r="R340" s="280"/>
      <c r="S340" s="280"/>
      <c r="T340" s="28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82" t="s">
        <v>257</v>
      </c>
      <c r="AU340" s="282" t="s">
        <v>91</v>
      </c>
      <c r="AV340" s="14" t="s">
        <v>152</v>
      </c>
      <c r="AW340" s="14" t="s">
        <v>38</v>
      </c>
      <c r="AX340" s="14" t="s">
        <v>21</v>
      </c>
      <c r="AY340" s="282" t="s">
        <v>133</v>
      </c>
    </row>
    <row r="341" s="2" customFormat="1" ht="21.75" customHeight="1">
      <c r="A341" s="39"/>
      <c r="B341" s="40"/>
      <c r="C341" s="237" t="s">
        <v>512</v>
      </c>
      <c r="D341" s="237" t="s">
        <v>136</v>
      </c>
      <c r="E341" s="238" t="s">
        <v>989</v>
      </c>
      <c r="F341" s="239" t="s">
        <v>990</v>
      </c>
      <c r="G341" s="240" t="s">
        <v>254</v>
      </c>
      <c r="H341" s="241">
        <v>14.909000000000001</v>
      </c>
      <c r="I341" s="242"/>
      <c r="J341" s="243">
        <f>ROUND(I341*H341,2)</f>
        <v>0</v>
      </c>
      <c r="K341" s="244"/>
      <c r="L341" s="45"/>
      <c r="M341" s="245" t="s">
        <v>1</v>
      </c>
      <c r="N341" s="246" t="s">
        <v>47</v>
      </c>
      <c r="O341" s="92"/>
      <c r="P341" s="247">
        <f>O341*H341</f>
        <v>0</v>
      </c>
      <c r="Q341" s="247">
        <v>0.00056999999999999998</v>
      </c>
      <c r="R341" s="247">
        <f>Q341*H341</f>
        <v>0.0084981299999999996</v>
      </c>
      <c r="S341" s="247">
        <v>0</v>
      </c>
      <c r="T341" s="248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9" t="s">
        <v>152</v>
      </c>
      <c r="AT341" s="249" t="s">
        <v>136</v>
      </c>
      <c r="AU341" s="249" t="s">
        <v>91</v>
      </c>
      <c r="AY341" s="18" t="s">
        <v>133</v>
      </c>
      <c r="BE341" s="250">
        <f>IF(N341="základní",J341,0)</f>
        <v>0</v>
      </c>
      <c r="BF341" s="250">
        <f>IF(N341="snížená",J341,0)</f>
        <v>0</v>
      </c>
      <c r="BG341" s="250">
        <f>IF(N341="zákl. přenesená",J341,0)</f>
        <v>0</v>
      </c>
      <c r="BH341" s="250">
        <f>IF(N341="sníž. přenesená",J341,0)</f>
        <v>0</v>
      </c>
      <c r="BI341" s="250">
        <f>IF(N341="nulová",J341,0)</f>
        <v>0</v>
      </c>
      <c r="BJ341" s="18" t="s">
        <v>21</v>
      </c>
      <c r="BK341" s="250">
        <f>ROUND(I341*H341,2)</f>
        <v>0</v>
      </c>
      <c r="BL341" s="18" t="s">
        <v>152</v>
      </c>
      <c r="BM341" s="249" t="s">
        <v>991</v>
      </c>
    </row>
    <row r="342" s="13" customFormat="1">
      <c r="A342" s="13"/>
      <c r="B342" s="261"/>
      <c r="C342" s="262"/>
      <c r="D342" s="251" t="s">
        <v>257</v>
      </c>
      <c r="E342" s="263" t="s">
        <v>1</v>
      </c>
      <c r="F342" s="264" t="s">
        <v>992</v>
      </c>
      <c r="G342" s="262"/>
      <c r="H342" s="265">
        <v>14.909000000000001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71" t="s">
        <v>257</v>
      </c>
      <c r="AU342" s="271" t="s">
        <v>91</v>
      </c>
      <c r="AV342" s="13" t="s">
        <v>91</v>
      </c>
      <c r="AW342" s="13" t="s">
        <v>38</v>
      </c>
      <c r="AX342" s="13" t="s">
        <v>21</v>
      </c>
      <c r="AY342" s="271" t="s">
        <v>133</v>
      </c>
    </row>
    <row r="343" s="2" customFormat="1" ht="16.5" customHeight="1">
      <c r="A343" s="39"/>
      <c r="B343" s="40"/>
      <c r="C343" s="237" t="s">
        <v>517</v>
      </c>
      <c r="D343" s="237" t="s">
        <v>136</v>
      </c>
      <c r="E343" s="238" t="s">
        <v>993</v>
      </c>
      <c r="F343" s="239" t="s">
        <v>994</v>
      </c>
      <c r="G343" s="240" t="s">
        <v>254</v>
      </c>
      <c r="H343" s="241">
        <v>36.744999999999997</v>
      </c>
      <c r="I343" s="242"/>
      <c r="J343" s="243">
        <f>ROUND(I343*H343,2)</f>
        <v>0</v>
      </c>
      <c r="K343" s="244"/>
      <c r="L343" s="45"/>
      <c r="M343" s="245" t="s">
        <v>1</v>
      </c>
      <c r="N343" s="246" t="s">
        <v>47</v>
      </c>
      <c r="O343" s="92"/>
      <c r="P343" s="247">
        <f>O343*H343</f>
        <v>0</v>
      </c>
      <c r="Q343" s="247">
        <v>2.0000000000000002E-05</v>
      </c>
      <c r="R343" s="247">
        <f>Q343*H343</f>
        <v>0.00073490000000000003</v>
      </c>
      <c r="S343" s="247">
        <v>0</v>
      </c>
      <c r="T343" s="24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9" t="s">
        <v>152</v>
      </c>
      <c r="AT343" s="249" t="s">
        <v>136</v>
      </c>
      <c r="AU343" s="249" t="s">
        <v>91</v>
      </c>
      <c r="AY343" s="18" t="s">
        <v>133</v>
      </c>
      <c r="BE343" s="250">
        <f>IF(N343="základní",J343,0)</f>
        <v>0</v>
      </c>
      <c r="BF343" s="250">
        <f>IF(N343="snížená",J343,0)</f>
        <v>0</v>
      </c>
      <c r="BG343" s="250">
        <f>IF(N343="zákl. přenesená",J343,0)</f>
        <v>0</v>
      </c>
      <c r="BH343" s="250">
        <f>IF(N343="sníž. přenesená",J343,0)</f>
        <v>0</v>
      </c>
      <c r="BI343" s="250">
        <f>IF(N343="nulová",J343,0)</f>
        <v>0</v>
      </c>
      <c r="BJ343" s="18" t="s">
        <v>21</v>
      </c>
      <c r="BK343" s="250">
        <f>ROUND(I343*H343,2)</f>
        <v>0</v>
      </c>
      <c r="BL343" s="18" t="s">
        <v>152</v>
      </c>
      <c r="BM343" s="249" t="s">
        <v>995</v>
      </c>
    </row>
    <row r="344" s="2" customFormat="1" ht="16.5" customHeight="1">
      <c r="A344" s="39"/>
      <c r="B344" s="40"/>
      <c r="C344" s="237" t="s">
        <v>523</v>
      </c>
      <c r="D344" s="237" t="s">
        <v>136</v>
      </c>
      <c r="E344" s="238" t="s">
        <v>996</v>
      </c>
      <c r="F344" s="239" t="s">
        <v>997</v>
      </c>
      <c r="G344" s="240" t="s">
        <v>254</v>
      </c>
      <c r="H344" s="241">
        <v>0.56000000000000005</v>
      </c>
      <c r="I344" s="242"/>
      <c r="J344" s="243">
        <f>ROUND(I344*H344,2)</f>
        <v>0</v>
      </c>
      <c r="K344" s="244"/>
      <c r="L344" s="45"/>
      <c r="M344" s="245" t="s">
        <v>1</v>
      </c>
      <c r="N344" s="246" t="s">
        <v>47</v>
      </c>
      <c r="O344" s="92"/>
      <c r="P344" s="247">
        <f>O344*H344</f>
        <v>0</v>
      </c>
      <c r="Q344" s="247">
        <v>0.0018400000000000001</v>
      </c>
      <c r="R344" s="247">
        <f>Q344*H344</f>
        <v>0.0010304000000000001</v>
      </c>
      <c r="S344" s="247">
        <v>0</v>
      </c>
      <c r="T344" s="248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9" t="s">
        <v>152</v>
      </c>
      <c r="AT344" s="249" t="s">
        <v>136</v>
      </c>
      <c r="AU344" s="249" t="s">
        <v>91</v>
      </c>
      <c r="AY344" s="18" t="s">
        <v>133</v>
      </c>
      <c r="BE344" s="250">
        <f>IF(N344="základní",J344,0)</f>
        <v>0</v>
      </c>
      <c r="BF344" s="250">
        <f>IF(N344="snížená",J344,0)</f>
        <v>0</v>
      </c>
      <c r="BG344" s="250">
        <f>IF(N344="zákl. přenesená",J344,0)</f>
        <v>0</v>
      </c>
      <c r="BH344" s="250">
        <f>IF(N344="sníž. přenesená",J344,0)</f>
        <v>0</v>
      </c>
      <c r="BI344" s="250">
        <f>IF(N344="nulová",J344,0)</f>
        <v>0</v>
      </c>
      <c r="BJ344" s="18" t="s">
        <v>21</v>
      </c>
      <c r="BK344" s="250">
        <f>ROUND(I344*H344,2)</f>
        <v>0</v>
      </c>
      <c r="BL344" s="18" t="s">
        <v>152</v>
      </c>
      <c r="BM344" s="249" t="s">
        <v>998</v>
      </c>
    </row>
    <row r="345" s="2" customFormat="1">
      <c r="A345" s="39"/>
      <c r="B345" s="40"/>
      <c r="C345" s="41"/>
      <c r="D345" s="251" t="s">
        <v>142</v>
      </c>
      <c r="E345" s="41"/>
      <c r="F345" s="252" t="s">
        <v>999</v>
      </c>
      <c r="G345" s="41"/>
      <c r="H345" s="41"/>
      <c r="I345" s="145"/>
      <c r="J345" s="41"/>
      <c r="K345" s="41"/>
      <c r="L345" s="45"/>
      <c r="M345" s="253"/>
      <c r="N345" s="254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142</v>
      </c>
      <c r="AU345" s="18" t="s">
        <v>91</v>
      </c>
    </row>
    <row r="346" s="13" customFormat="1">
      <c r="A346" s="13"/>
      <c r="B346" s="261"/>
      <c r="C346" s="262"/>
      <c r="D346" s="251" t="s">
        <v>257</v>
      </c>
      <c r="E346" s="263" t="s">
        <v>1</v>
      </c>
      <c r="F346" s="264" t="s">
        <v>1000</v>
      </c>
      <c r="G346" s="262"/>
      <c r="H346" s="265">
        <v>0.56000000000000005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71" t="s">
        <v>257</v>
      </c>
      <c r="AU346" s="271" t="s">
        <v>91</v>
      </c>
      <c r="AV346" s="13" t="s">
        <v>91</v>
      </c>
      <c r="AW346" s="13" t="s">
        <v>38</v>
      </c>
      <c r="AX346" s="13" t="s">
        <v>21</v>
      </c>
      <c r="AY346" s="271" t="s">
        <v>133</v>
      </c>
    </row>
    <row r="347" s="2" customFormat="1" ht="16.5" customHeight="1">
      <c r="A347" s="39"/>
      <c r="B347" s="40"/>
      <c r="C347" s="237" t="s">
        <v>531</v>
      </c>
      <c r="D347" s="237" t="s">
        <v>136</v>
      </c>
      <c r="E347" s="238" t="s">
        <v>1001</v>
      </c>
      <c r="F347" s="239" t="s">
        <v>1002</v>
      </c>
      <c r="G347" s="240" t="s">
        <v>328</v>
      </c>
      <c r="H347" s="241">
        <v>2.423</v>
      </c>
      <c r="I347" s="242"/>
      <c r="J347" s="243">
        <f>ROUND(I347*H347,2)</f>
        <v>0</v>
      </c>
      <c r="K347" s="244"/>
      <c r="L347" s="45"/>
      <c r="M347" s="245" t="s">
        <v>1</v>
      </c>
      <c r="N347" s="246" t="s">
        <v>47</v>
      </c>
      <c r="O347" s="92"/>
      <c r="P347" s="247">
        <f>O347*H347</f>
        <v>0</v>
      </c>
      <c r="Q347" s="247">
        <v>1.04877</v>
      </c>
      <c r="R347" s="247">
        <f>Q347*H347</f>
        <v>2.5411697100000001</v>
      </c>
      <c r="S347" s="247">
        <v>0</v>
      </c>
      <c r="T347" s="24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9" t="s">
        <v>152</v>
      </c>
      <c r="AT347" s="249" t="s">
        <v>136</v>
      </c>
      <c r="AU347" s="249" t="s">
        <v>91</v>
      </c>
      <c r="AY347" s="18" t="s">
        <v>133</v>
      </c>
      <c r="BE347" s="250">
        <f>IF(N347="základní",J347,0)</f>
        <v>0</v>
      </c>
      <c r="BF347" s="250">
        <f>IF(N347="snížená",J347,0)</f>
        <v>0</v>
      </c>
      <c r="BG347" s="250">
        <f>IF(N347="zákl. přenesená",J347,0)</f>
        <v>0</v>
      </c>
      <c r="BH347" s="250">
        <f>IF(N347="sníž. přenesená",J347,0)</f>
        <v>0</v>
      </c>
      <c r="BI347" s="250">
        <f>IF(N347="nulová",J347,0)</f>
        <v>0</v>
      </c>
      <c r="BJ347" s="18" t="s">
        <v>21</v>
      </c>
      <c r="BK347" s="250">
        <f>ROUND(I347*H347,2)</f>
        <v>0</v>
      </c>
      <c r="BL347" s="18" t="s">
        <v>152</v>
      </c>
      <c r="BM347" s="249" t="s">
        <v>1003</v>
      </c>
    </row>
    <row r="348" s="2" customFormat="1">
      <c r="A348" s="39"/>
      <c r="B348" s="40"/>
      <c r="C348" s="41"/>
      <c r="D348" s="251" t="s">
        <v>142</v>
      </c>
      <c r="E348" s="41"/>
      <c r="F348" s="252" t="s">
        <v>1004</v>
      </c>
      <c r="G348" s="41"/>
      <c r="H348" s="41"/>
      <c r="I348" s="145"/>
      <c r="J348" s="41"/>
      <c r="K348" s="41"/>
      <c r="L348" s="45"/>
      <c r="M348" s="253"/>
      <c r="N348" s="254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142</v>
      </c>
      <c r="AU348" s="18" t="s">
        <v>91</v>
      </c>
    </row>
    <row r="349" s="13" customFormat="1">
      <c r="A349" s="13"/>
      <c r="B349" s="261"/>
      <c r="C349" s="262"/>
      <c r="D349" s="251" t="s">
        <v>257</v>
      </c>
      <c r="E349" s="262"/>
      <c r="F349" s="264" t="s">
        <v>1005</v>
      </c>
      <c r="G349" s="262"/>
      <c r="H349" s="265">
        <v>2.423</v>
      </c>
      <c r="I349" s="266"/>
      <c r="J349" s="262"/>
      <c r="K349" s="262"/>
      <c r="L349" s="267"/>
      <c r="M349" s="268"/>
      <c r="N349" s="269"/>
      <c r="O349" s="269"/>
      <c r="P349" s="269"/>
      <c r="Q349" s="269"/>
      <c r="R349" s="269"/>
      <c r="S349" s="269"/>
      <c r="T349" s="27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71" t="s">
        <v>257</v>
      </c>
      <c r="AU349" s="271" t="s">
        <v>91</v>
      </c>
      <c r="AV349" s="13" t="s">
        <v>91</v>
      </c>
      <c r="AW349" s="13" t="s">
        <v>4</v>
      </c>
      <c r="AX349" s="13" t="s">
        <v>21</v>
      </c>
      <c r="AY349" s="271" t="s">
        <v>133</v>
      </c>
    </row>
    <row r="350" s="2" customFormat="1" ht="21.75" customHeight="1">
      <c r="A350" s="39"/>
      <c r="B350" s="40"/>
      <c r="C350" s="237" t="s">
        <v>536</v>
      </c>
      <c r="D350" s="237" t="s">
        <v>136</v>
      </c>
      <c r="E350" s="238" t="s">
        <v>1006</v>
      </c>
      <c r="F350" s="239" t="s">
        <v>1007</v>
      </c>
      <c r="G350" s="240" t="s">
        <v>289</v>
      </c>
      <c r="H350" s="241">
        <v>3.3999999999999999</v>
      </c>
      <c r="I350" s="242"/>
      <c r="J350" s="243">
        <f>ROUND(I350*H350,2)</f>
        <v>0</v>
      </c>
      <c r="K350" s="244"/>
      <c r="L350" s="45"/>
      <c r="M350" s="245" t="s">
        <v>1</v>
      </c>
      <c r="N350" s="246" t="s">
        <v>47</v>
      </c>
      <c r="O350" s="92"/>
      <c r="P350" s="247">
        <f>O350*H350</f>
        <v>0</v>
      </c>
      <c r="Q350" s="247">
        <v>6.9999999999999994E-05</v>
      </c>
      <c r="R350" s="247">
        <f>Q350*H350</f>
        <v>0.00023799999999999999</v>
      </c>
      <c r="S350" s="247">
        <v>0</v>
      </c>
      <c r="T350" s="248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9" t="s">
        <v>152</v>
      </c>
      <c r="AT350" s="249" t="s">
        <v>136</v>
      </c>
      <c r="AU350" s="249" t="s">
        <v>91</v>
      </c>
      <c r="AY350" s="18" t="s">
        <v>133</v>
      </c>
      <c r="BE350" s="250">
        <f>IF(N350="základní",J350,0)</f>
        <v>0</v>
      </c>
      <c r="BF350" s="250">
        <f>IF(N350="snížená",J350,0)</f>
        <v>0</v>
      </c>
      <c r="BG350" s="250">
        <f>IF(N350="zákl. přenesená",J350,0)</f>
        <v>0</v>
      </c>
      <c r="BH350" s="250">
        <f>IF(N350="sníž. přenesená",J350,0)</f>
        <v>0</v>
      </c>
      <c r="BI350" s="250">
        <f>IF(N350="nulová",J350,0)</f>
        <v>0</v>
      </c>
      <c r="BJ350" s="18" t="s">
        <v>21</v>
      </c>
      <c r="BK350" s="250">
        <f>ROUND(I350*H350,2)</f>
        <v>0</v>
      </c>
      <c r="BL350" s="18" t="s">
        <v>152</v>
      </c>
      <c r="BM350" s="249" t="s">
        <v>1008</v>
      </c>
    </row>
    <row r="351" s="2" customFormat="1">
      <c r="A351" s="39"/>
      <c r="B351" s="40"/>
      <c r="C351" s="41"/>
      <c r="D351" s="251" t="s">
        <v>142</v>
      </c>
      <c r="E351" s="41"/>
      <c r="F351" s="252" t="s">
        <v>1009</v>
      </c>
      <c r="G351" s="41"/>
      <c r="H351" s="41"/>
      <c r="I351" s="145"/>
      <c r="J351" s="41"/>
      <c r="K351" s="41"/>
      <c r="L351" s="45"/>
      <c r="M351" s="253"/>
      <c r="N351" s="25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142</v>
      </c>
      <c r="AU351" s="18" t="s">
        <v>91</v>
      </c>
    </row>
    <row r="352" s="13" customFormat="1">
      <c r="A352" s="13"/>
      <c r="B352" s="261"/>
      <c r="C352" s="262"/>
      <c r="D352" s="251" t="s">
        <v>257</v>
      </c>
      <c r="E352" s="263" t="s">
        <v>1</v>
      </c>
      <c r="F352" s="264" t="s">
        <v>1010</v>
      </c>
      <c r="G352" s="262"/>
      <c r="H352" s="265">
        <v>3.3999999999999999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71" t="s">
        <v>257</v>
      </c>
      <c r="AU352" s="271" t="s">
        <v>91</v>
      </c>
      <c r="AV352" s="13" t="s">
        <v>91</v>
      </c>
      <c r="AW352" s="13" t="s">
        <v>38</v>
      </c>
      <c r="AX352" s="13" t="s">
        <v>21</v>
      </c>
      <c r="AY352" s="271" t="s">
        <v>133</v>
      </c>
    </row>
    <row r="353" s="2" customFormat="1" ht="16.5" customHeight="1">
      <c r="A353" s="39"/>
      <c r="B353" s="40"/>
      <c r="C353" s="237" t="s">
        <v>541</v>
      </c>
      <c r="D353" s="237" t="s">
        <v>136</v>
      </c>
      <c r="E353" s="238" t="s">
        <v>1011</v>
      </c>
      <c r="F353" s="239" t="s">
        <v>1012</v>
      </c>
      <c r="G353" s="240" t="s">
        <v>302</v>
      </c>
      <c r="H353" s="241">
        <v>2.665</v>
      </c>
      <c r="I353" s="242"/>
      <c r="J353" s="243">
        <f>ROUND(I353*H353,2)</f>
        <v>0</v>
      </c>
      <c r="K353" s="244"/>
      <c r="L353" s="45"/>
      <c r="M353" s="245" t="s">
        <v>1</v>
      </c>
      <c r="N353" s="246" t="s">
        <v>47</v>
      </c>
      <c r="O353" s="92"/>
      <c r="P353" s="247">
        <f>O353*H353</f>
        <v>0</v>
      </c>
      <c r="Q353" s="247">
        <v>2.45329</v>
      </c>
      <c r="R353" s="247">
        <f>Q353*H353</f>
        <v>6.5380178500000001</v>
      </c>
      <c r="S353" s="247">
        <v>0</v>
      </c>
      <c r="T353" s="24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9" t="s">
        <v>152</v>
      </c>
      <c r="AT353" s="249" t="s">
        <v>136</v>
      </c>
      <c r="AU353" s="249" t="s">
        <v>91</v>
      </c>
      <c r="AY353" s="18" t="s">
        <v>133</v>
      </c>
      <c r="BE353" s="250">
        <f>IF(N353="základní",J353,0)</f>
        <v>0</v>
      </c>
      <c r="BF353" s="250">
        <f>IF(N353="snížená",J353,0)</f>
        <v>0</v>
      </c>
      <c r="BG353" s="250">
        <f>IF(N353="zákl. přenesená",J353,0)</f>
        <v>0</v>
      </c>
      <c r="BH353" s="250">
        <f>IF(N353="sníž. přenesená",J353,0)</f>
        <v>0</v>
      </c>
      <c r="BI353" s="250">
        <f>IF(N353="nulová",J353,0)</f>
        <v>0</v>
      </c>
      <c r="BJ353" s="18" t="s">
        <v>21</v>
      </c>
      <c r="BK353" s="250">
        <f>ROUND(I353*H353,2)</f>
        <v>0</v>
      </c>
      <c r="BL353" s="18" t="s">
        <v>152</v>
      </c>
      <c r="BM353" s="249" t="s">
        <v>1013</v>
      </c>
    </row>
    <row r="354" s="2" customFormat="1">
      <c r="A354" s="39"/>
      <c r="B354" s="40"/>
      <c r="C354" s="41"/>
      <c r="D354" s="251" t="s">
        <v>142</v>
      </c>
      <c r="E354" s="41"/>
      <c r="F354" s="252" t="s">
        <v>1014</v>
      </c>
      <c r="G354" s="41"/>
      <c r="H354" s="41"/>
      <c r="I354" s="145"/>
      <c r="J354" s="41"/>
      <c r="K354" s="41"/>
      <c r="L354" s="45"/>
      <c r="M354" s="253"/>
      <c r="N354" s="254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142</v>
      </c>
      <c r="AU354" s="18" t="s">
        <v>91</v>
      </c>
    </row>
    <row r="355" s="13" customFormat="1">
      <c r="A355" s="13"/>
      <c r="B355" s="261"/>
      <c r="C355" s="262"/>
      <c r="D355" s="251" t="s">
        <v>257</v>
      </c>
      <c r="E355" s="263" t="s">
        <v>1</v>
      </c>
      <c r="F355" s="264" t="s">
        <v>1015</v>
      </c>
      <c r="G355" s="262"/>
      <c r="H355" s="265">
        <v>2.665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71" t="s">
        <v>257</v>
      </c>
      <c r="AU355" s="271" t="s">
        <v>91</v>
      </c>
      <c r="AV355" s="13" t="s">
        <v>91</v>
      </c>
      <c r="AW355" s="13" t="s">
        <v>38</v>
      </c>
      <c r="AX355" s="13" t="s">
        <v>21</v>
      </c>
      <c r="AY355" s="271" t="s">
        <v>133</v>
      </c>
    </row>
    <row r="356" s="2" customFormat="1" ht="21.75" customHeight="1">
      <c r="A356" s="39"/>
      <c r="B356" s="40"/>
      <c r="C356" s="237" t="s">
        <v>546</v>
      </c>
      <c r="D356" s="237" t="s">
        <v>136</v>
      </c>
      <c r="E356" s="238" t="s">
        <v>1016</v>
      </c>
      <c r="F356" s="239" t="s">
        <v>1017</v>
      </c>
      <c r="G356" s="240" t="s">
        <v>254</v>
      </c>
      <c r="H356" s="241">
        <v>13.914999999999999</v>
      </c>
      <c r="I356" s="242"/>
      <c r="J356" s="243">
        <f>ROUND(I356*H356,2)</f>
        <v>0</v>
      </c>
      <c r="K356" s="244"/>
      <c r="L356" s="45"/>
      <c r="M356" s="245" t="s">
        <v>1</v>
      </c>
      <c r="N356" s="246" t="s">
        <v>47</v>
      </c>
      <c r="O356" s="92"/>
      <c r="P356" s="247">
        <f>O356*H356</f>
        <v>0</v>
      </c>
      <c r="Q356" s="247">
        <v>0.0023700000000000001</v>
      </c>
      <c r="R356" s="247">
        <f>Q356*H356</f>
        <v>0.032978550000000002</v>
      </c>
      <c r="S356" s="247">
        <v>0</v>
      </c>
      <c r="T356" s="24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9" t="s">
        <v>152</v>
      </c>
      <c r="AT356" s="249" t="s">
        <v>136</v>
      </c>
      <c r="AU356" s="249" t="s">
        <v>91</v>
      </c>
      <c r="AY356" s="18" t="s">
        <v>133</v>
      </c>
      <c r="BE356" s="250">
        <f>IF(N356="základní",J356,0)</f>
        <v>0</v>
      </c>
      <c r="BF356" s="250">
        <f>IF(N356="snížená",J356,0)</f>
        <v>0</v>
      </c>
      <c r="BG356" s="250">
        <f>IF(N356="zákl. přenesená",J356,0)</f>
        <v>0</v>
      </c>
      <c r="BH356" s="250">
        <f>IF(N356="sníž. přenesená",J356,0)</f>
        <v>0</v>
      </c>
      <c r="BI356" s="250">
        <f>IF(N356="nulová",J356,0)</f>
        <v>0</v>
      </c>
      <c r="BJ356" s="18" t="s">
        <v>21</v>
      </c>
      <c r="BK356" s="250">
        <f>ROUND(I356*H356,2)</f>
        <v>0</v>
      </c>
      <c r="BL356" s="18" t="s">
        <v>152</v>
      </c>
      <c r="BM356" s="249" t="s">
        <v>1018</v>
      </c>
    </row>
    <row r="357" s="13" customFormat="1">
      <c r="A357" s="13"/>
      <c r="B357" s="261"/>
      <c r="C357" s="262"/>
      <c r="D357" s="251" t="s">
        <v>257</v>
      </c>
      <c r="E357" s="263" t="s">
        <v>1</v>
      </c>
      <c r="F357" s="264" t="s">
        <v>1019</v>
      </c>
      <c r="G357" s="262"/>
      <c r="H357" s="265">
        <v>13.914999999999999</v>
      </c>
      <c r="I357" s="266"/>
      <c r="J357" s="262"/>
      <c r="K357" s="262"/>
      <c r="L357" s="267"/>
      <c r="M357" s="268"/>
      <c r="N357" s="269"/>
      <c r="O357" s="269"/>
      <c r="P357" s="269"/>
      <c r="Q357" s="269"/>
      <c r="R357" s="269"/>
      <c r="S357" s="269"/>
      <c r="T357" s="27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71" t="s">
        <v>257</v>
      </c>
      <c r="AU357" s="271" t="s">
        <v>91</v>
      </c>
      <c r="AV357" s="13" t="s">
        <v>91</v>
      </c>
      <c r="AW357" s="13" t="s">
        <v>38</v>
      </c>
      <c r="AX357" s="13" t="s">
        <v>21</v>
      </c>
      <c r="AY357" s="271" t="s">
        <v>133</v>
      </c>
    </row>
    <row r="358" s="2" customFormat="1" ht="21.75" customHeight="1">
      <c r="A358" s="39"/>
      <c r="B358" s="40"/>
      <c r="C358" s="237" t="s">
        <v>551</v>
      </c>
      <c r="D358" s="237" t="s">
        <v>136</v>
      </c>
      <c r="E358" s="238" t="s">
        <v>1020</v>
      </c>
      <c r="F358" s="239" t="s">
        <v>1021</v>
      </c>
      <c r="G358" s="240" t="s">
        <v>254</v>
      </c>
      <c r="H358" s="241">
        <v>13.914999999999999</v>
      </c>
      <c r="I358" s="242"/>
      <c r="J358" s="243">
        <f>ROUND(I358*H358,2)</f>
        <v>0</v>
      </c>
      <c r="K358" s="244"/>
      <c r="L358" s="45"/>
      <c r="M358" s="245" t="s">
        <v>1</v>
      </c>
      <c r="N358" s="246" t="s">
        <v>47</v>
      </c>
      <c r="O358" s="92"/>
      <c r="P358" s="247">
        <f>O358*H358</f>
        <v>0</v>
      </c>
      <c r="Q358" s="247">
        <v>0</v>
      </c>
      <c r="R358" s="247">
        <f>Q358*H358</f>
        <v>0</v>
      </c>
      <c r="S358" s="247">
        <v>0</v>
      </c>
      <c r="T358" s="248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9" t="s">
        <v>152</v>
      </c>
      <c r="AT358" s="249" t="s">
        <v>136</v>
      </c>
      <c r="AU358" s="249" t="s">
        <v>91</v>
      </c>
      <c r="AY358" s="18" t="s">
        <v>133</v>
      </c>
      <c r="BE358" s="250">
        <f>IF(N358="základní",J358,0)</f>
        <v>0</v>
      </c>
      <c r="BF358" s="250">
        <f>IF(N358="snížená",J358,0)</f>
        <v>0</v>
      </c>
      <c r="BG358" s="250">
        <f>IF(N358="zákl. přenesená",J358,0)</f>
        <v>0</v>
      </c>
      <c r="BH358" s="250">
        <f>IF(N358="sníž. přenesená",J358,0)</f>
        <v>0</v>
      </c>
      <c r="BI358" s="250">
        <f>IF(N358="nulová",J358,0)</f>
        <v>0</v>
      </c>
      <c r="BJ358" s="18" t="s">
        <v>21</v>
      </c>
      <c r="BK358" s="250">
        <f>ROUND(I358*H358,2)</f>
        <v>0</v>
      </c>
      <c r="BL358" s="18" t="s">
        <v>152</v>
      </c>
      <c r="BM358" s="249" t="s">
        <v>1022</v>
      </c>
    </row>
    <row r="359" s="2" customFormat="1" ht="21.75" customHeight="1">
      <c r="A359" s="39"/>
      <c r="B359" s="40"/>
      <c r="C359" s="237" t="s">
        <v>556</v>
      </c>
      <c r="D359" s="237" t="s">
        <v>136</v>
      </c>
      <c r="E359" s="238" t="s">
        <v>1023</v>
      </c>
      <c r="F359" s="239" t="s">
        <v>1024</v>
      </c>
      <c r="G359" s="240" t="s">
        <v>328</v>
      </c>
      <c r="H359" s="241">
        <v>0.49299999999999999</v>
      </c>
      <c r="I359" s="242"/>
      <c r="J359" s="243">
        <f>ROUND(I359*H359,2)</f>
        <v>0</v>
      </c>
      <c r="K359" s="244"/>
      <c r="L359" s="45"/>
      <c r="M359" s="245" t="s">
        <v>1</v>
      </c>
      <c r="N359" s="246" t="s">
        <v>47</v>
      </c>
      <c r="O359" s="92"/>
      <c r="P359" s="247">
        <f>O359*H359</f>
        <v>0</v>
      </c>
      <c r="Q359" s="247">
        <v>1.0538799999999999</v>
      </c>
      <c r="R359" s="247">
        <f>Q359*H359</f>
        <v>0.51956283999999997</v>
      </c>
      <c r="S359" s="247">
        <v>0</v>
      </c>
      <c r="T359" s="24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9" t="s">
        <v>152</v>
      </c>
      <c r="AT359" s="249" t="s">
        <v>136</v>
      </c>
      <c r="AU359" s="249" t="s">
        <v>91</v>
      </c>
      <c r="AY359" s="18" t="s">
        <v>133</v>
      </c>
      <c r="BE359" s="250">
        <f>IF(N359="základní",J359,0)</f>
        <v>0</v>
      </c>
      <c r="BF359" s="250">
        <f>IF(N359="snížená",J359,0)</f>
        <v>0</v>
      </c>
      <c r="BG359" s="250">
        <f>IF(N359="zákl. přenesená",J359,0)</f>
        <v>0</v>
      </c>
      <c r="BH359" s="250">
        <f>IF(N359="sníž. přenesená",J359,0)</f>
        <v>0</v>
      </c>
      <c r="BI359" s="250">
        <f>IF(N359="nulová",J359,0)</f>
        <v>0</v>
      </c>
      <c r="BJ359" s="18" t="s">
        <v>21</v>
      </c>
      <c r="BK359" s="250">
        <f>ROUND(I359*H359,2)</f>
        <v>0</v>
      </c>
      <c r="BL359" s="18" t="s">
        <v>152</v>
      </c>
      <c r="BM359" s="249" t="s">
        <v>1025</v>
      </c>
    </row>
    <row r="360" s="2" customFormat="1">
      <c r="A360" s="39"/>
      <c r="B360" s="40"/>
      <c r="C360" s="41"/>
      <c r="D360" s="251" t="s">
        <v>142</v>
      </c>
      <c r="E360" s="41"/>
      <c r="F360" s="252" t="s">
        <v>1026</v>
      </c>
      <c r="G360" s="41"/>
      <c r="H360" s="41"/>
      <c r="I360" s="145"/>
      <c r="J360" s="41"/>
      <c r="K360" s="41"/>
      <c r="L360" s="45"/>
      <c r="M360" s="253"/>
      <c r="N360" s="254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142</v>
      </c>
      <c r="AU360" s="18" t="s">
        <v>91</v>
      </c>
    </row>
    <row r="361" s="13" customFormat="1">
      <c r="A361" s="13"/>
      <c r="B361" s="261"/>
      <c r="C361" s="262"/>
      <c r="D361" s="251" t="s">
        <v>257</v>
      </c>
      <c r="E361" s="262"/>
      <c r="F361" s="264" t="s">
        <v>1027</v>
      </c>
      <c r="G361" s="262"/>
      <c r="H361" s="265">
        <v>0.49299999999999999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71" t="s">
        <v>257</v>
      </c>
      <c r="AU361" s="271" t="s">
        <v>91</v>
      </c>
      <c r="AV361" s="13" t="s">
        <v>91</v>
      </c>
      <c r="AW361" s="13" t="s">
        <v>4</v>
      </c>
      <c r="AX361" s="13" t="s">
        <v>21</v>
      </c>
      <c r="AY361" s="271" t="s">
        <v>133</v>
      </c>
    </row>
    <row r="362" s="2" customFormat="1" ht="16.5" customHeight="1">
      <c r="A362" s="39"/>
      <c r="B362" s="40"/>
      <c r="C362" s="237" t="s">
        <v>564</v>
      </c>
      <c r="D362" s="237" t="s">
        <v>136</v>
      </c>
      <c r="E362" s="238" t="s">
        <v>1028</v>
      </c>
      <c r="F362" s="239" t="s">
        <v>1029</v>
      </c>
      <c r="G362" s="240" t="s">
        <v>302</v>
      </c>
      <c r="H362" s="241">
        <v>17.463000000000001</v>
      </c>
      <c r="I362" s="242"/>
      <c r="J362" s="243">
        <f>ROUND(I362*H362,2)</f>
        <v>0</v>
      </c>
      <c r="K362" s="244"/>
      <c r="L362" s="45"/>
      <c r="M362" s="245" t="s">
        <v>1</v>
      </c>
      <c r="N362" s="246" t="s">
        <v>47</v>
      </c>
      <c r="O362" s="92"/>
      <c r="P362" s="247">
        <f>O362*H362</f>
        <v>0</v>
      </c>
      <c r="Q362" s="247">
        <v>0</v>
      </c>
      <c r="R362" s="247">
        <f>Q362*H362</f>
        <v>0</v>
      </c>
      <c r="S362" s="247">
        <v>0</v>
      </c>
      <c r="T362" s="24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9" t="s">
        <v>152</v>
      </c>
      <c r="AT362" s="249" t="s">
        <v>136</v>
      </c>
      <c r="AU362" s="249" t="s">
        <v>91</v>
      </c>
      <c r="AY362" s="18" t="s">
        <v>133</v>
      </c>
      <c r="BE362" s="250">
        <f>IF(N362="základní",J362,0)</f>
        <v>0</v>
      </c>
      <c r="BF362" s="250">
        <f>IF(N362="snížená",J362,0)</f>
        <v>0</v>
      </c>
      <c r="BG362" s="250">
        <f>IF(N362="zákl. přenesená",J362,0)</f>
        <v>0</v>
      </c>
      <c r="BH362" s="250">
        <f>IF(N362="sníž. přenesená",J362,0)</f>
        <v>0</v>
      </c>
      <c r="BI362" s="250">
        <f>IF(N362="nulová",J362,0)</f>
        <v>0</v>
      </c>
      <c r="BJ362" s="18" t="s">
        <v>21</v>
      </c>
      <c r="BK362" s="250">
        <f>ROUND(I362*H362,2)</f>
        <v>0</v>
      </c>
      <c r="BL362" s="18" t="s">
        <v>152</v>
      </c>
      <c r="BM362" s="249" t="s">
        <v>1030</v>
      </c>
    </row>
    <row r="363" s="2" customFormat="1">
      <c r="A363" s="39"/>
      <c r="B363" s="40"/>
      <c r="C363" s="41"/>
      <c r="D363" s="251" t="s">
        <v>142</v>
      </c>
      <c r="E363" s="41"/>
      <c r="F363" s="252" t="s">
        <v>1031</v>
      </c>
      <c r="G363" s="41"/>
      <c r="H363" s="41"/>
      <c r="I363" s="145"/>
      <c r="J363" s="41"/>
      <c r="K363" s="41"/>
      <c r="L363" s="45"/>
      <c r="M363" s="253"/>
      <c r="N363" s="254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142</v>
      </c>
      <c r="AU363" s="18" t="s">
        <v>91</v>
      </c>
    </row>
    <row r="364" s="13" customFormat="1">
      <c r="A364" s="13"/>
      <c r="B364" s="261"/>
      <c r="C364" s="262"/>
      <c r="D364" s="251" t="s">
        <v>257</v>
      </c>
      <c r="E364" s="263" t="s">
        <v>1</v>
      </c>
      <c r="F364" s="264" t="s">
        <v>1032</v>
      </c>
      <c r="G364" s="262"/>
      <c r="H364" s="265">
        <v>17.463000000000001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71" t="s">
        <v>257</v>
      </c>
      <c r="AU364" s="271" t="s">
        <v>91</v>
      </c>
      <c r="AV364" s="13" t="s">
        <v>91</v>
      </c>
      <c r="AW364" s="13" t="s">
        <v>38</v>
      </c>
      <c r="AX364" s="13" t="s">
        <v>21</v>
      </c>
      <c r="AY364" s="271" t="s">
        <v>133</v>
      </c>
    </row>
    <row r="365" s="2" customFormat="1" ht="16.5" customHeight="1">
      <c r="A365" s="39"/>
      <c r="B365" s="40"/>
      <c r="C365" s="237" t="s">
        <v>569</v>
      </c>
      <c r="D365" s="237" t="s">
        <v>136</v>
      </c>
      <c r="E365" s="238" t="s">
        <v>1033</v>
      </c>
      <c r="F365" s="239" t="s">
        <v>1034</v>
      </c>
      <c r="G365" s="240" t="s">
        <v>302</v>
      </c>
      <c r="H365" s="241">
        <v>71.495999999999995</v>
      </c>
      <c r="I365" s="242"/>
      <c r="J365" s="243">
        <f>ROUND(I365*H365,2)</f>
        <v>0</v>
      </c>
      <c r="K365" s="244"/>
      <c r="L365" s="45"/>
      <c r="M365" s="245" t="s">
        <v>1</v>
      </c>
      <c r="N365" s="246" t="s">
        <v>47</v>
      </c>
      <c r="O365" s="92"/>
      <c r="P365" s="247">
        <f>O365*H365</f>
        <v>0</v>
      </c>
      <c r="Q365" s="247">
        <v>0</v>
      </c>
      <c r="R365" s="247">
        <f>Q365*H365</f>
        <v>0</v>
      </c>
      <c r="S365" s="247">
        <v>0</v>
      </c>
      <c r="T365" s="24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9" t="s">
        <v>152</v>
      </c>
      <c r="AT365" s="249" t="s">
        <v>136</v>
      </c>
      <c r="AU365" s="249" t="s">
        <v>91</v>
      </c>
      <c r="AY365" s="18" t="s">
        <v>133</v>
      </c>
      <c r="BE365" s="250">
        <f>IF(N365="základní",J365,0)</f>
        <v>0</v>
      </c>
      <c r="BF365" s="250">
        <f>IF(N365="snížená",J365,0)</f>
        <v>0</v>
      </c>
      <c r="BG365" s="250">
        <f>IF(N365="zákl. přenesená",J365,0)</f>
        <v>0</v>
      </c>
      <c r="BH365" s="250">
        <f>IF(N365="sníž. přenesená",J365,0)</f>
        <v>0</v>
      </c>
      <c r="BI365" s="250">
        <f>IF(N365="nulová",J365,0)</f>
        <v>0</v>
      </c>
      <c r="BJ365" s="18" t="s">
        <v>21</v>
      </c>
      <c r="BK365" s="250">
        <f>ROUND(I365*H365,2)</f>
        <v>0</v>
      </c>
      <c r="BL365" s="18" t="s">
        <v>152</v>
      </c>
      <c r="BM365" s="249" t="s">
        <v>1035</v>
      </c>
    </row>
    <row r="366" s="15" customFormat="1">
      <c r="A366" s="15"/>
      <c r="B366" s="294"/>
      <c r="C366" s="295"/>
      <c r="D366" s="251" t="s">
        <v>257</v>
      </c>
      <c r="E366" s="296" t="s">
        <v>1</v>
      </c>
      <c r="F366" s="297" t="s">
        <v>1036</v>
      </c>
      <c r="G366" s="295"/>
      <c r="H366" s="296" t="s">
        <v>1</v>
      </c>
      <c r="I366" s="298"/>
      <c r="J366" s="295"/>
      <c r="K366" s="295"/>
      <c r="L366" s="299"/>
      <c r="M366" s="300"/>
      <c r="N366" s="301"/>
      <c r="O366" s="301"/>
      <c r="P366" s="301"/>
      <c r="Q366" s="301"/>
      <c r="R366" s="301"/>
      <c r="S366" s="301"/>
      <c r="T366" s="30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303" t="s">
        <v>257</v>
      </c>
      <c r="AU366" s="303" t="s">
        <v>91</v>
      </c>
      <c r="AV366" s="15" t="s">
        <v>21</v>
      </c>
      <c r="AW366" s="15" t="s">
        <v>38</v>
      </c>
      <c r="AX366" s="15" t="s">
        <v>82</v>
      </c>
      <c r="AY366" s="303" t="s">
        <v>133</v>
      </c>
    </row>
    <row r="367" s="13" customFormat="1">
      <c r="A367" s="13"/>
      <c r="B367" s="261"/>
      <c r="C367" s="262"/>
      <c r="D367" s="251" t="s">
        <v>257</v>
      </c>
      <c r="E367" s="263" t="s">
        <v>1</v>
      </c>
      <c r="F367" s="264" t="s">
        <v>1037</v>
      </c>
      <c r="G367" s="262"/>
      <c r="H367" s="265">
        <v>17.27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71" t="s">
        <v>257</v>
      </c>
      <c r="AU367" s="271" t="s">
        <v>91</v>
      </c>
      <c r="AV367" s="13" t="s">
        <v>91</v>
      </c>
      <c r="AW367" s="13" t="s">
        <v>38</v>
      </c>
      <c r="AX367" s="13" t="s">
        <v>82</v>
      </c>
      <c r="AY367" s="271" t="s">
        <v>133</v>
      </c>
    </row>
    <row r="368" s="13" customFormat="1">
      <c r="A368" s="13"/>
      <c r="B368" s="261"/>
      <c r="C368" s="262"/>
      <c r="D368" s="251" t="s">
        <v>257</v>
      </c>
      <c r="E368" s="263" t="s">
        <v>1</v>
      </c>
      <c r="F368" s="264" t="s">
        <v>1038</v>
      </c>
      <c r="G368" s="262"/>
      <c r="H368" s="265">
        <v>18.48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71" t="s">
        <v>257</v>
      </c>
      <c r="AU368" s="271" t="s">
        <v>91</v>
      </c>
      <c r="AV368" s="13" t="s">
        <v>91</v>
      </c>
      <c r="AW368" s="13" t="s">
        <v>38</v>
      </c>
      <c r="AX368" s="13" t="s">
        <v>82</v>
      </c>
      <c r="AY368" s="271" t="s">
        <v>133</v>
      </c>
    </row>
    <row r="369" s="16" customFormat="1">
      <c r="A369" s="16"/>
      <c r="B369" s="304"/>
      <c r="C369" s="305"/>
      <c r="D369" s="251" t="s">
        <v>257</v>
      </c>
      <c r="E369" s="306" t="s">
        <v>1</v>
      </c>
      <c r="F369" s="307" t="s">
        <v>666</v>
      </c>
      <c r="G369" s="305"/>
      <c r="H369" s="308">
        <v>35.75</v>
      </c>
      <c r="I369" s="309"/>
      <c r="J369" s="305"/>
      <c r="K369" s="305"/>
      <c r="L369" s="310"/>
      <c r="M369" s="311"/>
      <c r="N369" s="312"/>
      <c r="O369" s="312"/>
      <c r="P369" s="312"/>
      <c r="Q369" s="312"/>
      <c r="R369" s="312"/>
      <c r="S369" s="312"/>
      <c r="T369" s="313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314" t="s">
        <v>257</v>
      </c>
      <c r="AU369" s="314" t="s">
        <v>91</v>
      </c>
      <c r="AV369" s="16" t="s">
        <v>147</v>
      </c>
      <c r="AW369" s="16" t="s">
        <v>38</v>
      </c>
      <c r="AX369" s="16" t="s">
        <v>82</v>
      </c>
      <c r="AY369" s="314" t="s">
        <v>133</v>
      </c>
    </row>
    <row r="370" s="15" customFormat="1">
      <c r="A370" s="15"/>
      <c r="B370" s="294"/>
      <c r="C370" s="295"/>
      <c r="D370" s="251" t="s">
        <v>257</v>
      </c>
      <c r="E370" s="296" t="s">
        <v>1</v>
      </c>
      <c r="F370" s="297" t="s">
        <v>1039</v>
      </c>
      <c r="G370" s="295"/>
      <c r="H370" s="296" t="s">
        <v>1</v>
      </c>
      <c r="I370" s="298"/>
      <c r="J370" s="295"/>
      <c r="K370" s="295"/>
      <c r="L370" s="299"/>
      <c r="M370" s="300"/>
      <c r="N370" s="301"/>
      <c r="O370" s="301"/>
      <c r="P370" s="301"/>
      <c r="Q370" s="301"/>
      <c r="R370" s="301"/>
      <c r="S370" s="301"/>
      <c r="T370" s="302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303" t="s">
        <v>257</v>
      </c>
      <c r="AU370" s="303" t="s">
        <v>91</v>
      </c>
      <c r="AV370" s="15" t="s">
        <v>21</v>
      </c>
      <c r="AW370" s="15" t="s">
        <v>38</v>
      </c>
      <c r="AX370" s="15" t="s">
        <v>82</v>
      </c>
      <c r="AY370" s="303" t="s">
        <v>133</v>
      </c>
    </row>
    <row r="371" s="13" customFormat="1">
      <c r="A371" s="13"/>
      <c r="B371" s="261"/>
      <c r="C371" s="262"/>
      <c r="D371" s="251" t="s">
        <v>257</v>
      </c>
      <c r="E371" s="263" t="s">
        <v>1</v>
      </c>
      <c r="F371" s="264" t="s">
        <v>1040</v>
      </c>
      <c r="G371" s="262"/>
      <c r="H371" s="265">
        <v>5.8339999999999996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71" t="s">
        <v>257</v>
      </c>
      <c r="AU371" s="271" t="s">
        <v>91</v>
      </c>
      <c r="AV371" s="13" t="s">
        <v>91</v>
      </c>
      <c r="AW371" s="13" t="s">
        <v>38</v>
      </c>
      <c r="AX371" s="13" t="s">
        <v>82</v>
      </c>
      <c r="AY371" s="271" t="s">
        <v>133</v>
      </c>
    </row>
    <row r="372" s="13" customFormat="1">
      <c r="A372" s="13"/>
      <c r="B372" s="261"/>
      <c r="C372" s="262"/>
      <c r="D372" s="251" t="s">
        <v>257</v>
      </c>
      <c r="E372" s="263" t="s">
        <v>1</v>
      </c>
      <c r="F372" s="264" t="s">
        <v>1041</v>
      </c>
      <c r="G372" s="262"/>
      <c r="H372" s="265">
        <v>10.718</v>
      </c>
      <c r="I372" s="266"/>
      <c r="J372" s="262"/>
      <c r="K372" s="262"/>
      <c r="L372" s="267"/>
      <c r="M372" s="268"/>
      <c r="N372" s="269"/>
      <c r="O372" s="269"/>
      <c r="P372" s="269"/>
      <c r="Q372" s="269"/>
      <c r="R372" s="269"/>
      <c r="S372" s="269"/>
      <c r="T372" s="27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71" t="s">
        <v>257</v>
      </c>
      <c r="AU372" s="271" t="s">
        <v>91</v>
      </c>
      <c r="AV372" s="13" t="s">
        <v>91</v>
      </c>
      <c r="AW372" s="13" t="s">
        <v>38</v>
      </c>
      <c r="AX372" s="13" t="s">
        <v>82</v>
      </c>
      <c r="AY372" s="271" t="s">
        <v>133</v>
      </c>
    </row>
    <row r="373" s="13" customFormat="1">
      <c r="A373" s="13"/>
      <c r="B373" s="261"/>
      <c r="C373" s="262"/>
      <c r="D373" s="251" t="s">
        <v>257</v>
      </c>
      <c r="E373" s="263" t="s">
        <v>1</v>
      </c>
      <c r="F373" s="264" t="s">
        <v>1042</v>
      </c>
      <c r="G373" s="262"/>
      <c r="H373" s="265">
        <v>11.009</v>
      </c>
      <c r="I373" s="266"/>
      <c r="J373" s="262"/>
      <c r="K373" s="262"/>
      <c r="L373" s="267"/>
      <c r="M373" s="268"/>
      <c r="N373" s="269"/>
      <c r="O373" s="269"/>
      <c r="P373" s="269"/>
      <c r="Q373" s="269"/>
      <c r="R373" s="269"/>
      <c r="S373" s="269"/>
      <c r="T373" s="27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71" t="s">
        <v>257</v>
      </c>
      <c r="AU373" s="271" t="s">
        <v>91</v>
      </c>
      <c r="AV373" s="13" t="s">
        <v>91</v>
      </c>
      <c r="AW373" s="13" t="s">
        <v>38</v>
      </c>
      <c r="AX373" s="13" t="s">
        <v>82</v>
      </c>
      <c r="AY373" s="271" t="s">
        <v>133</v>
      </c>
    </row>
    <row r="374" s="13" customFormat="1">
      <c r="A374" s="13"/>
      <c r="B374" s="261"/>
      <c r="C374" s="262"/>
      <c r="D374" s="251" t="s">
        <v>257</v>
      </c>
      <c r="E374" s="263" t="s">
        <v>1</v>
      </c>
      <c r="F374" s="264" t="s">
        <v>1043</v>
      </c>
      <c r="G374" s="262"/>
      <c r="H374" s="265">
        <v>5.875</v>
      </c>
      <c r="I374" s="266"/>
      <c r="J374" s="262"/>
      <c r="K374" s="262"/>
      <c r="L374" s="267"/>
      <c r="M374" s="268"/>
      <c r="N374" s="269"/>
      <c r="O374" s="269"/>
      <c r="P374" s="269"/>
      <c r="Q374" s="269"/>
      <c r="R374" s="269"/>
      <c r="S374" s="269"/>
      <c r="T374" s="27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71" t="s">
        <v>257</v>
      </c>
      <c r="AU374" s="271" t="s">
        <v>91</v>
      </c>
      <c r="AV374" s="13" t="s">
        <v>91</v>
      </c>
      <c r="AW374" s="13" t="s">
        <v>38</v>
      </c>
      <c r="AX374" s="13" t="s">
        <v>82</v>
      </c>
      <c r="AY374" s="271" t="s">
        <v>133</v>
      </c>
    </row>
    <row r="375" s="16" customFormat="1">
      <c r="A375" s="16"/>
      <c r="B375" s="304"/>
      <c r="C375" s="305"/>
      <c r="D375" s="251" t="s">
        <v>257</v>
      </c>
      <c r="E375" s="306" t="s">
        <v>1</v>
      </c>
      <c r="F375" s="307" t="s">
        <v>666</v>
      </c>
      <c r="G375" s="305"/>
      <c r="H375" s="308">
        <v>33.436</v>
      </c>
      <c r="I375" s="309"/>
      <c r="J375" s="305"/>
      <c r="K375" s="305"/>
      <c r="L375" s="310"/>
      <c r="M375" s="311"/>
      <c r="N375" s="312"/>
      <c r="O375" s="312"/>
      <c r="P375" s="312"/>
      <c r="Q375" s="312"/>
      <c r="R375" s="312"/>
      <c r="S375" s="312"/>
      <c r="T375" s="313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314" t="s">
        <v>257</v>
      </c>
      <c r="AU375" s="314" t="s">
        <v>91</v>
      </c>
      <c r="AV375" s="16" t="s">
        <v>147</v>
      </c>
      <c r="AW375" s="16" t="s">
        <v>38</v>
      </c>
      <c r="AX375" s="16" t="s">
        <v>82</v>
      </c>
      <c r="AY375" s="314" t="s">
        <v>133</v>
      </c>
    </row>
    <row r="376" s="13" customFormat="1">
      <c r="A376" s="13"/>
      <c r="B376" s="261"/>
      <c r="C376" s="262"/>
      <c r="D376" s="251" t="s">
        <v>257</v>
      </c>
      <c r="E376" s="263" t="s">
        <v>1</v>
      </c>
      <c r="F376" s="264" t="s">
        <v>1044</v>
      </c>
      <c r="G376" s="262"/>
      <c r="H376" s="265">
        <v>2.3100000000000001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71" t="s">
        <v>257</v>
      </c>
      <c r="AU376" s="271" t="s">
        <v>91</v>
      </c>
      <c r="AV376" s="13" t="s">
        <v>91</v>
      </c>
      <c r="AW376" s="13" t="s">
        <v>38</v>
      </c>
      <c r="AX376" s="13" t="s">
        <v>82</v>
      </c>
      <c r="AY376" s="271" t="s">
        <v>133</v>
      </c>
    </row>
    <row r="377" s="14" customFormat="1">
      <c r="A377" s="14"/>
      <c r="B377" s="272"/>
      <c r="C377" s="273"/>
      <c r="D377" s="251" t="s">
        <v>257</v>
      </c>
      <c r="E377" s="274" t="s">
        <v>1</v>
      </c>
      <c r="F377" s="275" t="s">
        <v>260</v>
      </c>
      <c r="G377" s="273"/>
      <c r="H377" s="276">
        <v>71.495999999999995</v>
      </c>
      <c r="I377" s="277"/>
      <c r="J377" s="273"/>
      <c r="K377" s="273"/>
      <c r="L377" s="278"/>
      <c r="M377" s="279"/>
      <c r="N377" s="280"/>
      <c r="O377" s="280"/>
      <c r="P377" s="280"/>
      <c r="Q377" s="280"/>
      <c r="R377" s="280"/>
      <c r="S377" s="280"/>
      <c r="T377" s="28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82" t="s">
        <v>257</v>
      </c>
      <c r="AU377" s="282" t="s">
        <v>91</v>
      </c>
      <c r="AV377" s="14" t="s">
        <v>152</v>
      </c>
      <c r="AW377" s="14" t="s">
        <v>38</v>
      </c>
      <c r="AX377" s="14" t="s">
        <v>21</v>
      </c>
      <c r="AY377" s="282" t="s">
        <v>133</v>
      </c>
    </row>
    <row r="378" s="2" customFormat="1" ht="21.75" customHeight="1">
      <c r="A378" s="39"/>
      <c r="B378" s="40"/>
      <c r="C378" s="237" t="s">
        <v>575</v>
      </c>
      <c r="D378" s="237" t="s">
        <v>136</v>
      </c>
      <c r="E378" s="238" t="s">
        <v>1045</v>
      </c>
      <c r="F378" s="239" t="s">
        <v>1046</v>
      </c>
      <c r="G378" s="240" t="s">
        <v>254</v>
      </c>
      <c r="H378" s="241">
        <v>82.102999999999994</v>
      </c>
      <c r="I378" s="242"/>
      <c r="J378" s="243">
        <f>ROUND(I378*H378,2)</f>
        <v>0</v>
      </c>
      <c r="K378" s="244"/>
      <c r="L378" s="45"/>
      <c r="M378" s="245" t="s">
        <v>1</v>
      </c>
      <c r="N378" s="246" t="s">
        <v>47</v>
      </c>
      <c r="O378" s="92"/>
      <c r="P378" s="247">
        <f>O378*H378</f>
        <v>0</v>
      </c>
      <c r="Q378" s="247">
        <v>0.0038800000000000002</v>
      </c>
      <c r="R378" s="247">
        <f>Q378*H378</f>
        <v>0.31855963999999998</v>
      </c>
      <c r="S378" s="247">
        <v>0</v>
      </c>
      <c r="T378" s="248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9" t="s">
        <v>152</v>
      </c>
      <c r="AT378" s="249" t="s">
        <v>136</v>
      </c>
      <c r="AU378" s="249" t="s">
        <v>91</v>
      </c>
      <c r="AY378" s="18" t="s">
        <v>133</v>
      </c>
      <c r="BE378" s="250">
        <f>IF(N378="základní",J378,0)</f>
        <v>0</v>
      </c>
      <c r="BF378" s="250">
        <f>IF(N378="snížená",J378,0)</f>
        <v>0</v>
      </c>
      <c r="BG378" s="250">
        <f>IF(N378="zákl. přenesená",J378,0)</f>
        <v>0</v>
      </c>
      <c r="BH378" s="250">
        <f>IF(N378="sníž. přenesená",J378,0)</f>
        <v>0</v>
      </c>
      <c r="BI378" s="250">
        <f>IF(N378="nulová",J378,0)</f>
        <v>0</v>
      </c>
      <c r="BJ378" s="18" t="s">
        <v>21</v>
      </c>
      <c r="BK378" s="250">
        <f>ROUND(I378*H378,2)</f>
        <v>0</v>
      </c>
      <c r="BL378" s="18" t="s">
        <v>152</v>
      </c>
      <c r="BM378" s="249" t="s">
        <v>1047</v>
      </c>
    </row>
    <row r="379" s="13" customFormat="1">
      <c r="A379" s="13"/>
      <c r="B379" s="261"/>
      <c r="C379" s="262"/>
      <c r="D379" s="251" t="s">
        <v>257</v>
      </c>
      <c r="E379" s="263" t="s">
        <v>1</v>
      </c>
      <c r="F379" s="264" t="s">
        <v>1048</v>
      </c>
      <c r="G379" s="262"/>
      <c r="H379" s="265">
        <v>73.025000000000006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71" t="s">
        <v>257</v>
      </c>
      <c r="AU379" s="271" t="s">
        <v>91</v>
      </c>
      <c r="AV379" s="13" t="s">
        <v>91</v>
      </c>
      <c r="AW379" s="13" t="s">
        <v>38</v>
      </c>
      <c r="AX379" s="13" t="s">
        <v>82</v>
      </c>
      <c r="AY379" s="271" t="s">
        <v>133</v>
      </c>
    </row>
    <row r="380" s="13" customFormat="1">
      <c r="A380" s="13"/>
      <c r="B380" s="261"/>
      <c r="C380" s="262"/>
      <c r="D380" s="251" t="s">
        <v>257</v>
      </c>
      <c r="E380" s="263" t="s">
        <v>1</v>
      </c>
      <c r="F380" s="264" t="s">
        <v>1049</v>
      </c>
      <c r="G380" s="262"/>
      <c r="H380" s="265">
        <v>3.2130000000000001</v>
      </c>
      <c r="I380" s="266"/>
      <c r="J380" s="262"/>
      <c r="K380" s="262"/>
      <c r="L380" s="267"/>
      <c r="M380" s="268"/>
      <c r="N380" s="269"/>
      <c r="O380" s="269"/>
      <c r="P380" s="269"/>
      <c r="Q380" s="269"/>
      <c r="R380" s="269"/>
      <c r="S380" s="269"/>
      <c r="T380" s="27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71" t="s">
        <v>257</v>
      </c>
      <c r="AU380" s="271" t="s">
        <v>91</v>
      </c>
      <c r="AV380" s="13" t="s">
        <v>91</v>
      </c>
      <c r="AW380" s="13" t="s">
        <v>38</v>
      </c>
      <c r="AX380" s="13" t="s">
        <v>82</v>
      </c>
      <c r="AY380" s="271" t="s">
        <v>133</v>
      </c>
    </row>
    <row r="381" s="13" customFormat="1">
      <c r="A381" s="13"/>
      <c r="B381" s="261"/>
      <c r="C381" s="262"/>
      <c r="D381" s="251" t="s">
        <v>257</v>
      </c>
      <c r="E381" s="263" t="s">
        <v>1</v>
      </c>
      <c r="F381" s="264" t="s">
        <v>1050</v>
      </c>
      <c r="G381" s="262"/>
      <c r="H381" s="265">
        <v>5.8650000000000002</v>
      </c>
      <c r="I381" s="266"/>
      <c r="J381" s="262"/>
      <c r="K381" s="262"/>
      <c r="L381" s="267"/>
      <c r="M381" s="268"/>
      <c r="N381" s="269"/>
      <c r="O381" s="269"/>
      <c r="P381" s="269"/>
      <c r="Q381" s="269"/>
      <c r="R381" s="269"/>
      <c r="S381" s="269"/>
      <c r="T381" s="27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1" t="s">
        <v>257</v>
      </c>
      <c r="AU381" s="271" t="s">
        <v>91</v>
      </c>
      <c r="AV381" s="13" t="s">
        <v>91</v>
      </c>
      <c r="AW381" s="13" t="s">
        <v>38</v>
      </c>
      <c r="AX381" s="13" t="s">
        <v>82</v>
      </c>
      <c r="AY381" s="271" t="s">
        <v>133</v>
      </c>
    </row>
    <row r="382" s="14" customFormat="1">
      <c r="A382" s="14"/>
      <c r="B382" s="272"/>
      <c r="C382" s="273"/>
      <c r="D382" s="251" t="s">
        <v>257</v>
      </c>
      <c r="E382" s="274" t="s">
        <v>1</v>
      </c>
      <c r="F382" s="275" t="s">
        <v>260</v>
      </c>
      <c r="G382" s="273"/>
      <c r="H382" s="276">
        <v>82.102999999999994</v>
      </c>
      <c r="I382" s="277"/>
      <c r="J382" s="273"/>
      <c r="K382" s="273"/>
      <c r="L382" s="278"/>
      <c r="M382" s="279"/>
      <c r="N382" s="280"/>
      <c r="O382" s="280"/>
      <c r="P382" s="280"/>
      <c r="Q382" s="280"/>
      <c r="R382" s="280"/>
      <c r="S382" s="280"/>
      <c r="T382" s="28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82" t="s">
        <v>257</v>
      </c>
      <c r="AU382" s="282" t="s">
        <v>91</v>
      </c>
      <c r="AV382" s="14" t="s">
        <v>152</v>
      </c>
      <c r="AW382" s="14" t="s">
        <v>38</v>
      </c>
      <c r="AX382" s="14" t="s">
        <v>21</v>
      </c>
      <c r="AY382" s="282" t="s">
        <v>133</v>
      </c>
    </row>
    <row r="383" s="2" customFormat="1" ht="21.75" customHeight="1">
      <c r="A383" s="39"/>
      <c r="B383" s="40"/>
      <c r="C383" s="237" t="s">
        <v>580</v>
      </c>
      <c r="D383" s="237" t="s">
        <v>136</v>
      </c>
      <c r="E383" s="238" t="s">
        <v>1051</v>
      </c>
      <c r="F383" s="239" t="s">
        <v>1052</v>
      </c>
      <c r="G383" s="240" t="s">
        <v>289</v>
      </c>
      <c r="H383" s="241">
        <v>5.8650000000000002</v>
      </c>
      <c r="I383" s="242"/>
      <c r="J383" s="243">
        <f>ROUND(I383*H383,2)</f>
        <v>0</v>
      </c>
      <c r="K383" s="244"/>
      <c r="L383" s="45"/>
      <c r="M383" s="245" t="s">
        <v>1</v>
      </c>
      <c r="N383" s="246" t="s">
        <v>47</v>
      </c>
      <c r="O383" s="92"/>
      <c r="P383" s="247">
        <f>O383*H383</f>
        <v>0</v>
      </c>
      <c r="Q383" s="247">
        <v>0.00048000000000000001</v>
      </c>
      <c r="R383" s="247">
        <f>Q383*H383</f>
        <v>0.0028152000000000003</v>
      </c>
      <c r="S383" s="247">
        <v>0</v>
      </c>
      <c r="T383" s="24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9" t="s">
        <v>152</v>
      </c>
      <c r="AT383" s="249" t="s">
        <v>136</v>
      </c>
      <c r="AU383" s="249" t="s">
        <v>91</v>
      </c>
      <c r="AY383" s="18" t="s">
        <v>133</v>
      </c>
      <c r="BE383" s="250">
        <f>IF(N383="základní",J383,0)</f>
        <v>0</v>
      </c>
      <c r="BF383" s="250">
        <f>IF(N383="snížená",J383,0)</f>
        <v>0</v>
      </c>
      <c r="BG383" s="250">
        <f>IF(N383="zákl. přenesená",J383,0)</f>
        <v>0</v>
      </c>
      <c r="BH383" s="250">
        <f>IF(N383="sníž. přenesená",J383,0)</f>
        <v>0</v>
      </c>
      <c r="BI383" s="250">
        <f>IF(N383="nulová",J383,0)</f>
        <v>0</v>
      </c>
      <c r="BJ383" s="18" t="s">
        <v>21</v>
      </c>
      <c r="BK383" s="250">
        <f>ROUND(I383*H383,2)</f>
        <v>0</v>
      </c>
      <c r="BL383" s="18" t="s">
        <v>152</v>
      </c>
      <c r="BM383" s="249" t="s">
        <v>1053</v>
      </c>
    </row>
    <row r="384" s="13" customFormat="1">
      <c r="A384" s="13"/>
      <c r="B384" s="261"/>
      <c r="C384" s="262"/>
      <c r="D384" s="251" t="s">
        <v>257</v>
      </c>
      <c r="E384" s="263" t="s">
        <v>1</v>
      </c>
      <c r="F384" s="264" t="s">
        <v>1054</v>
      </c>
      <c r="G384" s="262"/>
      <c r="H384" s="265">
        <v>5.8650000000000002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71" t="s">
        <v>257</v>
      </c>
      <c r="AU384" s="271" t="s">
        <v>91</v>
      </c>
      <c r="AV384" s="13" t="s">
        <v>91</v>
      </c>
      <c r="AW384" s="13" t="s">
        <v>38</v>
      </c>
      <c r="AX384" s="13" t="s">
        <v>21</v>
      </c>
      <c r="AY384" s="271" t="s">
        <v>133</v>
      </c>
    </row>
    <row r="385" s="2" customFormat="1" ht="21.75" customHeight="1">
      <c r="A385" s="39"/>
      <c r="B385" s="40"/>
      <c r="C385" s="237" t="s">
        <v>585</v>
      </c>
      <c r="D385" s="237" t="s">
        <v>136</v>
      </c>
      <c r="E385" s="238" t="s">
        <v>1055</v>
      </c>
      <c r="F385" s="239" t="s">
        <v>1056</v>
      </c>
      <c r="G385" s="240" t="s">
        <v>254</v>
      </c>
      <c r="H385" s="241">
        <v>82.102999999999994</v>
      </c>
      <c r="I385" s="242"/>
      <c r="J385" s="243">
        <f>ROUND(I385*H385,2)</f>
        <v>0</v>
      </c>
      <c r="K385" s="244"/>
      <c r="L385" s="45"/>
      <c r="M385" s="245" t="s">
        <v>1</v>
      </c>
      <c r="N385" s="246" t="s">
        <v>47</v>
      </c>
      <c r="O385" s="92"/>
      <c r="P385" s="247">
        <f>O385*H385</f>
        <v>0</v>
      </c>
      <c r="Q385" s="247">
        <v>4.0000000000000003E-05</v>
      </c>
      <c r="R385" s="247">
        <f>Q385*H385</f>
        <v>0.0032841200000000002</v>
      </c>
      <c r="S385" s="247">
        <v>0</v>
      </c>
      <c r="T385" s="248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9" t="s">
        <v>152</v>
      </c>
      <c r="AT385" s="249" t="s">
        <v>136</v>
      </c>
      <c r="AU385" s="249" t="s">
        <v>91</v>
      </c>
      <c r="AY385" s="18" t="s">
        <v>133</v>
      </c>
      <c r="BE385" s="250">
        <f>IF(N385="základní",J385,0)</f>
        <v>0</v>
      </c>
      <c r="BF385" s="250">
        <f>IF(N385="snížená",J385,0)</f>
        <v>0</v>
      </c>
      <c r="BG385" s="250">
        <f>IF(N385="zákl. přenesená",J385,0)</f>
        <v>0</v>
      </c>
      <c r="BH385" s="250">
        <f>IF(N385="sníž. přenesená",J385,0)</f>
        <v>0</v>
      </c>
      <c r="BI385" s="250">
        <f>IF(N385="nulová",J385,0)</f>
        <v>0</v>
      </c>
      <c r="BJ385" s="18" t="s">
        <v>21</v>
      </c>
      <c r="BK385" s="250">
        <f>ROUND(I385*H385,2)</f>
        <v>0</v>
      </c>
      <c r="BL385" s="18" t="s">
        <v>152</v>
      </c>
      <c r="BM385" s="249" t="s">
        <v>1057</v>
      </c>
    </row>
    <row r="386" s="2" customFormat="1" ht="21.75" customHeight="1">
      <c r="A386" s="39"/>
      <c r="B386" s="40"/>
      <c r="C386" s="237" t="s">
        <v>590</v>
      </c>
      <c r="D386" s="237" t="s">
        <v>136</v>
      </c>
      <c r="E386" s="238" t="s">
        <v>1058</v>
      </c>
      <c r="F386" s="239" t="s">
        <v>1059</v>
      </c>
      <c r="G386" s="240" t="s">
        <v>254</v>
      </c>
      <c r="H386" s="241">
        <v>182.32400000000001</v>
      </c>
      <c r="I386" s="242"/>
      <c r="J386" s="243">
        <f>ROUND(I386*H386,2)</f>
        <v>0</v>
      </c>
      <c r="K386" s="244"/>
      <c r="L386" s="45"/>
      <c r="M386" s="245" t="s">
        <v>1</v>
      </c>
      <c r="N386" s="246" t="s">
        <v>47</v>
      </c>
      <c r="O386" s="92"/>
      <c r="P386" s="247">
        <f>O386*H386</f>
        <v>0</v>
      </c>
      <c r="Q386" s="247">
        <v>0.00132</v>
      </c>
      <c r="R386" s="247">
        <f>Q386*H386</f>
        <v>0.24066768000000002</v>
      </c>
      <c r="S386" s="247">
        <v>0</v>
      </c>
      <c r="T386" s="24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9" t="s">
        <v>152</v>
      </c>
      <c r="AT386" s="249" t="s">
        <v>136</v>
      </c>
      <c r="AU386" s="249" t="s">
        <v>91</v>
      </c>
      <c r="AY386" s="18" t="s">
        <v>133</v>
      </c>
      <c r="BE386" s="250">
        <f>IF(N386="základní",J386,0)</f>
        <v>0</v>
      </c>
      <c r="BF386" s="250">
        <f>IF(N386="snížená",J386,0)</f>
        <v>0</v>
      </c>
      <c r="BG386" s="250">
        <f>IF(N386="zákl. přenesená",J386,0)</f>
        <v>0</v>
      </c>
      <c r="BH386" s="250">
        <f>IF(N386="sníž. přenesená",J386,0)</f>
        <v>0</v>
      </c>
      <c r="BI386" s="250">
        <f>IF(N386="nulová",J386,0)</f>
        <v>0</v>
      </c>
      <c r="BJ386" s="18" t="s">
        <v>21</v>
      </c>
      <c r="BK386" s="250">
        <f>ROUND(I386*H386,2)</f>
        <v>0</v>
      </c>
      <c r="BL386" s="18" t="s">
        <v>152</v>
      </c>
      <c r="BM386" s="249" t="s">
        <v>1060</v>
      </c>
    </row>
    <row r="387" s="15" customFormat="1">
      <c r="A387" s="15"/>
      <c r="B387" s="294"/>
      <c r="C387" s="295"/>
      <c r="D387" s="251" t="s">
        <v>257</v>
      </c>
      <c r="E387" s="296" t="s">
        <v>1</v>
      </c>
      <c r="F387" s="297" t="s">
        <v>1061</v>
      </c>
      <c r="G387" s="295"/>
      <c r="H387" s="296" t="s">
        <v>1</v>
      </c>
      <c r="I387" s="298"/>
      <c r="J387" s="295"/>
      <c r="K387" s="295"/>
      <c r="L387" s="299"/>
      <c r="M387" s="300"/>
      <c r="N387" s="301"/>
      <c r="O387" s="301"/>
      <c r="P387" s="301"/>
      <c r="Q387" s="301"/>
      <c r="R387" s="301"/>
      <c r="S387" s="301"/>
      <c r="T387" s="302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303" t="s">
        <v>257</v>
      </c>
      <c r="AU387" s="303" t="s">
        <v>91</v>
      </c>
      <c r="AV387" s="15" t="s">
        <v>21</v>
      </c>
      <c r="AW387" s="15" t="s">
        <v>38</v>
      </c>
      <c r="AX387" s="15" t="s">
        <v>82</v>
      </c>
      <c r="AY387" s="303" t="s">
        <v>133</v>
      </c>
    </row>
    <row r="388" s="13" customFormat="1">
      <c r="A388" s="13"/>
      <c r="B388" s="261"/>
      <c r="C388" s="262"/>
      <c r="D388" s="251" t="s">
        <v>257</v>
      </c>
      <c r="E388" s="263" t="s">
        <v>1</v>
      </c>
      <c r="F388" s="264" t="s">
        <v>1062</v>
      </c>
      <c r="G388" s="262"/>
      <c r="H388" s="265">
        <v>42.350000000000001</v>
      </c>
      <c r="I388" s="266"/>
      <c r="J388" s="262"/>
      <c r="K388" s="262"/>
      <c r="L388" s="267"/>
      <c r="M388" s="268"/>
      <c r="N388" s="269"/>
      <c r="O388" s="269"/>
      <c r="P388" s="269"/>
      <c r="Q388" s="269"/>
      <c r="R388" s="269"/>
      <c r="S388" s="269"/>
      <c r="T388" s="27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71" t="s">
        <v>257</v>
      </c>
      <c r="AU388" s="271" t="s">
        <v>91</v>
      </c>
      <c r="AV388" s="13" t="s">
        <v>91</v>
      </c>
      <c r="AW388" s="13" t="s">
        <v>38</v>
      </c>
      <c r="AX388" s="13" t="s">
        <v>82</v>
      </c>
      <c r="AY388" s="271" t="s">
        <v>133</v>
      </c>
    </row>
    <row r="389" s="13" customFormat="1">
      <c r="A389" s="13"/>
      <c r="B389" s="261"/>
      <c r="C389" s="262"/>
      <c r="D389" s="251" t="s">
        <v>257</v>
      </c>
      <c r="E389" s="263" t="s">
        <v>1</v>
      </c>
      <c r="F389" s="264" t="s">
        <v>1063</v>
      </c>
      <c r="G389" s="262"/>
      <c r="H389" s="265">
        <v>45.32</v>
      </c>
      <c r="I389" s="266"/>
      <c r="J389" s="262"/>
      <c r="K389" s="262"/>
      <c r="L389" s="267"/>
      <c r="M389" s="268"/>
      <c r="N389" s="269"/>
      <c r="O389" s="269"/>
      <c r="P389" s="269"/>
      <c r="Q389" s="269"/>
      <c r="R389" s="269"/>
      <c r="S389" s="269"/>
      <c r="T389" s="27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71" t="s">
        <v>257</v>
      </c>
      <c r="AU389" s="271" t="s">
        <v>91</v>
      </c>
      <c r="AV389" s="13" t="s">
        <v>91</v>
      </c>
      <c r="AW389" s="13" t="s">
        <v>38</v>
      </c>
      <c r="AX389" s="13" t="s">
        <v>82</v>
      </c>
      <c r="AY389" s="271" t="s">
        <v>133</v>
      </c>
    </row>
    <row r="390" s="16" customFormat="1">
      <c r="A390" s="16"/>
      <c r="B390" s="304"/>
      <c r="C390" s="305"/>
      <c r="D390" s="251" t="s">
        <v>257</v>
      </c>
      <c r="E390" s="306" t="s">
        <v>1</v>
      </c>
      <c r="F390" s="307" t="s">
        <v>666</v>
      </c>
      <c r="G390" s="305"/>
      <c r="H390" s="308">
        <v>87.670000000000002</v>
      </c>
      <c r="I390" s="309"/>
      <c r="J390" s="305"/>
      <c r="K390" s="305"/>
      <c r="L390" s="310"/>
      <c r="M390" s="311"/>
      <c r="N390" s="312"/>
      <c r="O390" s="312"/>
      <c r="P390" s="312"/>
      <c r="Q390" s="312"/>
      <c r="R390" s="312"/>
      <c r="S390" s="312"/>
      <c r="T390" s="313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314" t="s">
        <v>257</v>
      </c>
      <c r="AU390" s="314" t="s">
        <v>91</v>
      </c>
      <c r="AV390" s="16" t="s">
        <v>147</v>
      </c>
      <c r="AW390" s="16" t="s">
        <v>38</v>
      </c>
      <c r="AX390" s="16" t="s">
        <v>82</v>
      </c>
      <c r="AY390" s="314" t="s">
        <v>133</v>
      </c>
    </row>
    <row r="391" s="15" customFormat="1">
      <c r="A391" s="15"/>
      <c r="B391" s="294"/>
      <c r="C391" s="295"/>
      <c r="D391" s="251" t="s">
        <v>257</v>
      </c>
      <c r="E391" s="296" t="s">
        <v>1</v>
      </c>
      <c r="F391" s="297" t="s">
        <v>1064</v>
      </c>
      <c r="G391" s="295"/>
      <c r="H391" s="296" t="s">
        <v>1</v>
      </c>
      <c r="I391" s="298"/>
      <c r="J391" s="295"/>
      <c r="K391" s="295"/>
      <c r="L391" s="299"/>
      <c r="M391" s="300"/>
      <c r="N391" s="301"/>
      <c r="O391" s="301"/>
      <c r="P391" s="301"/>
      <c r="Q391" s="301"/>
      <c r="R391" s="301"/>
      <c r="S391" s="301"/>
      <c r="T391" s="302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303" t="s">
        <v>257</v>
      </c>
      <c r="AU391" s="303" t="s">
        <v>91</v>
      </c>
      <c r="AV391" s="15" t="s">
        <v>21</v>
      </c>
      <c r="AW391" s="15" t="s">
        <v>38</v>
      </c>
      <c r="AX391" s="15" t="s">
        <v>82</v>
      </c>
      <c r="AY391" s="303" t="s">
        <v>133</v>
      </c>
    </row>
    <row r="392" s="13" customFormat="1">
      <c r="A392" s="13"/>
      <c r="B392" s="261"/>
      <c r="C392" s="262"/>
      <c r="D392" s="251" t="s">
        <v>257</v>
      </c>
      <c r="E392" s="263" t="s">
        <v>1</v>
      </c>
      <c r="F392" s="264" t="s">
        <v>1065</v>
      </c>
      <c r="G392" s="262"/>
      <c r="H392" s="265">
        <v>71.5</v>
      </c>
      <c r="I392" s="266"/>
      <c r="J392" s="262"/>
      <c r="K392" s="262"/>
      <c r="L392" s="267"/>
      <c r="M392" s="268"/>
      <c r="N392" s="269"/>
      <c r="O392" s="269"/>
      <c r="P392" s="269"/>
      <c r="Q392" s="269"/>
      <c r="R392" s="269"/>
      <c r="S392" s="269"/>
      <c r="T392" s="27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71" t="s">
        <v>257</v>
      </c>
      <c r="AU392" s="271" t="s">
        <v>91</v>
      </c>
      <c r="AV392" s="13" t="s">
        <v>91</v>
      </c>
      <c r="AW392" s="13" t="s">
        <v>38</v>
      </c>
      <c r="AX392" s="13" t="s">
        <v>82</v>
      </c>
      <c r="AY392" s="271" t="s">
        <v>133</v>
      </c>
    </row>
    <row r="393" s="13" customFormat="1">
      <c r="A393" s="13"/>
      <c r="B393" s="261"/>
      <c r="C393" s="262"/>
      <c r="D393" s="251" t="s">
        <v>257</v>
      </c>
      <c r="E393" s="263" t="s">
        <v>1</v>
      </c>
      <c r="F393" s="264" t="s">
        <v>1066</v>
      </c>
      <c r="G393" s="262"/>
      <c r="H393" s="265">
        <v>7.4400000000000004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71" t="s">
        <v>257</v>
      </c>
      <c r="AU393" s="271" t="s">
        <v>91</v>
      </c>
      <c r="AV393" s="13" t="s">
        <v>91</v>
      </c>
      <c r="AW393" s="13" t="s">
        <v>38</v>
      </c>
      <c r="AX393" s="13" t="s">
        <v>82</v>
      </c>
      <c r="AY393" s="271" t="s">
        <v>133</v>
      </c>
    </row>
    <row r="394" s="16" customFormat="1">
      <c r="A394" s="16"/>
      <c r="B394" s="304"/>
      <c r="C394" s="305"/>
      <c r="D394" s="251" t="s">
        <v>257</v>
      </c>
      <c r="E394" s="306" t="s">
        <v>1</v>
      </c>
      <c r="F394" s="307" t="s">
        <v>666</v>
      </c>
      <c r="G394" s="305"/>
      <c r="H394" s="308">
        <v>78.939999999999998</v>
      </c>
      <c r="I394" s="309"/>
      <c r="J394" s="305"/>
      <c r="K394" s="305"/>
      <c r="L394" s="310"/>
      <c r="M394" s="311"/>
      <c r="N394" s="312"/>
      <c r="O394" s="312"/>
      <c r="P394" s="312"/>
      <c r="Q394" s="312"/>
      <c r="R394" s="312"/>
      <c r="S394" s="312"/>
      <c r="T394" s="313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314" t="s">
        <v>257</v>
      </c>
      <c r="AU394" s="314" t="s">
        <v>91</v>
      </c>
      <c r="AV394" s="16" t="s">
        <v>147</v>
      </c>
      <c r="AW394" s="16" t="s">
        <v>38</v>
      </c>
      <c r="AX394" s="16" t="s">
        <v>82</v>
      </c>
      <c r="AY394" s="314" t="s">
        <v>133</v>
      </c>
    </row>
    <row r="395" s="13" customFormat="1">
      <c r="A395" s="13"/>
      <c r="B395" s="261"/>
      <c r="C395" s="262"/>
      <c r="D395" s="251" t="s">
        <v>257</v>
      </c>
      <c r="E395" s="263" t="s">
        <v>1</v>
      </c>
      <c r="F395" s="264" t="s">
        <v>1067</v>
      </c>
      <c r="G395" s="262"/>
      <c r="H395" s="265">
        <v>6.7800000000000002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71" t="s">
        <v>257</v>
      </c>
      <c r="AU395" s="271" t="s">
        <v>91</v>
      </c>
      <c r="AV395" s="13" t="s">
        <v>91</v>
      </c>
      <c r="AW395" s="13" t="s">
        <v>38</v>
      </c>
      <c r="AX395" s="13" t="s">
        <v>82</v>
      </c>
      <c r="AY395" s="271" t="s">
        <v>133</v>
      </c>
    </row>
    <row r="396" s="13" customFormat="1">
      <c r="A396" s="13"/>
      <c r="B396" s="261"/>
      <c r="C396" s="262"/>
      <c r="D396" s="251" t="s">
        <v>257</v>
      </c>
      <c r="E396" s="263" t="s">
        <v>1</v>
      </c>
      <c r="F396" s="264" t="s">
        <v>1068</v>
      </c>
      <c r="G396" s="262"/>
      <c r="H396" s="265">
        <v>8.9339999999999993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71" t="s">
        <v>257</v>
      </c>
      <c r="AU396" s="271" t="s">
        <v>91</v>
      </c>
      <c r="AV396" s="13" t="s">
        <v>91</v>
      </c>
      <c r="AW396" s="13" t="s">
        <v>38</v>
      </c>
      <c r="AX396" s="13" t="s">
        <v>82</v>
      </c>
      <c r="AY396" s="271" t="s">
        <v>133</v>
      </c>
    </row>
    <row r="397" s="14" customFormat="1">
      <c r="A397" s="14"/>
      <c r="B397" s="272"/>
      <c r="C397" s="273"/>
      <c r="D397" s="251" t="s">
        <v>257</v>
      </c>
      <c r="E397" s="274" t="s">
        <v>1</v>
      </c>
      <c r="F397" s="275" t="s">
        <v>260</v>
      </c>
      <c r="G397" s="273"/>
      <c r="H397" s="276">
        <v>182.32400000000001</v>
      </c>
      <c r="I397" s="277"/>
      <c r="J397" s="273"/>
      <c r="K397" s="273"/>
      <c r="L397" s="278"/>
      <c r="M397" s="279"/>
      <c r="N397" s="280"/>
      <c r="O397" s="280"/>
      <c r="P397" s="280"/>
      <c r="Q397" s="280"/>
      <c r="R397" s="280"/>
      <c r="S397" s="280"/>
      <c r="T397" s="28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82" t="s">
        <v>257</v>
      </c>
      <c r="AU397" s="282" t="s">
        <v>91</v>
      </c>
      <c r="AV397" s="14" t="s">
        <v>152</v>
      </c>
      <c r="AW397" s="14" t="s">
        <v>38</v>
      </c>
      <c r="AX397" s="14" t="s">
        <v>21</v>
      </c>
      <c r="AY397" s="282" t="s">
        <v>133</v>
      </c>
    </row>
    <row r="398" s="2" customFormat="1" ht="21.75" customHeight="1">
      <c r="A398" s="39"/>
      <c r="B398" s="40"/>
      <c r="C398" s="237" t="s">
        <v>595</v>
      </c>
      <c r="D398" s="237" t="s">
        <v>136</v>
      </c>
      <c r="E398" s="238" t="s">
        <v>1069</v>
      </c>
      <c r="F398" s="239" t="s">
        <v>1070</v>
      </c>
      <c r="G398" s="240" t="s">
        <v>254</v>
      </c>
      <c r="H398" s="241">
        <v>158.42400000000001</v>
      </c>
      <c r="I398" s="242"/>
      <c r="J398" s="243">
        <f>ROUND(I398*H398,2)</f>
        <v>0</v>
      </c>
      <c r="K398" s="244"/>
      <c r="L398" s="45"/>
      <c r="M398" s="245" t="s">
        <v>1</v>
      </c>
      <c r="N398" s="246" t="s">
        <v>47</v>
      </c>
      <c r="O398" s="92"/>
      <c r="P398" s="247">
        <f>O398*H398</f>
        <v>0</v>
      </c>
      <c r="Q398" s="247">
        <v>0.0037399999999999998</v>
      </c>
      <c r="R398" s="247">
        <f>Q398*H398</f>
        <v>0.59250575999999999</v>
      </c>
      <c r="S398" s="247">
        <v>0</v>
      </c>
      <c r="T398" s="24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9" t="s">
        <v>152</v>
      </c>
      <c r="AT398" s="249" t="s">
        <v>136</v>
      </c>
      <c r="AU398" s="249" t="s">
        <v>91</v>
      </c>
      <c r="AY398" s="18" t="s">
        <v>133</v>
      </c>
      <c r="BE398" s="250">
        <f>IF(N398="základní",J398,0)</f>
        <v>0</v>
      </c>
      <c r="BF398" s="250">
        <f>IF(N398="snížená",J398,0)</f>
        <v>0</v>
      </c>
      <c r="BG398" s="250">
        <f>IF(N398="zákl. přenesená",J398,0)</f>
        <v>0</v>
      </c>
      <c r="BH398" s="250">
        <f>IF(N398="sníž. přenesená",J398,0)</f>
        <v>0</v>
      </c>
      <c r="BI398" s="250">
        <f>IF(N398="nulová",J398,0)</f>
        <v>0</v>
      </c>
      <c r="BJ398" s="18" t="s">
        <v>21</v>
      </c>
      <c r="BK398" s="250">
        <f>ROUND(I398*H398,2)</f>
        <v>0</v>
      </c>
      <c r="BL398" s="18" t="s">
        <v>152</v>
      </c>
      <c r="BM398" s="249" t="s">
        <v>1071</v>
      </c>
    </row>
    <row r="399" s="15" customFormat="1">
      <c r="A399" s="15"/>
      <c r="B399" s="294"/>
      <c r="C399" s="295"/>
      <c r="D399" s="251" t="s">
        <v>257</v>
      </c>
      <c r="E399" s="296" t="s">
        <v>1</v>
      </c>
      <c r="F399" s="297" t="s">
        <v>1072</v>
      </c>
      <c r="G399" s="295"/>
      <c r="H399" s="296" t="s">
        <v>1</v>
      </c>
      <c r="I399" s="298"/>
      <c r="J399" s="295"/>
      <c r="K399" s="295"/>
      <c r="L399" s="299"/>
      <c r="M399" s="300"/>
      <c r="N399" s="301"/>
      <c r="O399" s="301"/>
      <c r="P399" s="301"/>
      <c r="Q399" s="301"/>
      <c r="R399" s="301"/>
      <c r="S399" s="301"/>
      <c r="T399" s="302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303" t="s">
        <v>257</v>
      </c>
      <c r="AU399" s="303" t="s">
        <v>91</v>
      </c>
      <c r="AV399" s="15" t="s">
        <v>21</v>
      </c>
      <c r="AW399" s="15" t="s">
        <v>38</v>
      </c>
      <c r="AX399" s="15" t="s">
        <v>82</v>
      </c>
      <c r="AY399" s="303" t="s">
        <v>133</v>
      </c>
    </row>
    <row r="400" s="13" customFormat="1">
      <c r="A400" s="13"/>
      <c r="B400" s="261"/>
      <c r="C400" s="262"/>
      <c r="D400" s="251" t="s">
        <v>257</v>
      </c>
      <c r="E400" s="263" t="s">
        <v>1</v>
      </c>
      <c r="F400" s="264" t="s">
        <v>1073</v>
      </c>
      <c r="G400" s="262"/>
      <c r="H400" s="265">
        <v>41.579999999999998</v>
      </c>
      <c r="I400" s="266"/>
      <c r="J400" s="262"/>
      <c r="K400" s="262"/>
      <c r="L400" s="267"/>
      <c r="M400" s="268"/>
      <c r="N400" s="269"/>
      <c r="O400" s="269"/>
      <c r="P400" s="269"/>
      <c r="Q400" s="269"/>
      <c r="R400" s="269"/>
      <c r="S400" s="269"/>
      <c r="T400" s="27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71" t="s">
        <v>257</v>
      </c>
      <c r="AU400" s="271" t="s">
        <v>91</v>
      </c>
      <c r="AV400" s="13" t="s">
        <v>91</v>
      </c>
      <c r="AW400" s="13" t="s">
        <v>38</v>
      </c>
      <c r="AX400" s="13" t="s">
        <v>82</v>
      </c>
      <c r="AY400" s="271" t="s">
        <v>133</v>
      </c>
    </row>
    <row r="401" s="13" customFormat="1">
      <c r="A401" s="13"/>
      <c r="B401" s="261"/>
      <c r="C401" s="262"/>
      <c r="D401" s="251" t="s">
        <v>257</v>
      </c>
      <c r="E401" s="263" t="s">
        <v>1</v>
      </c>
      <c r="F401" s="264" t="s">
        <v>1074</v>
      </c>
      <c r="G401" s="262"/>
      <c r="H401" s="265">
        <v>44.659999999999997</v>
      </c>
      <c r="I401" s="266"/>
      <c r="J401" s="262"/>
      <c r="K401" s="262"/>
      <c r="L401" s="267"/>
      <c r="M401" s="268"/>
      <c r="N401" s="269"/>
      <c r="O401" s="269"/>
      <c r="P401" s="269"/>
      <c r="Q401" s="269"/>
      <c r="R401" s="269"/>
      <c r="S401" s="269"/>
      <c r="T401" s="27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71" t="s">
        <v>257</v>
      </c>
      <c r="AU401" s="271" t="s">
        <v>91</v>
      </c>
      <c r="AV401" s="13" t="s">
        <v>91</v>
      </c>
      <c r="AW401" s="13" t="s">
        <v>38</v>
      </c>
      <c r="AX401" s="13" t="s">
        <v>82</v>
      </c>
      <c r="AY401" s="271" t="s">
        <v>133</v>
      </c>
    </row>
    <row r="402" s="16" customFormat="1">
      <c r="A402" s="16"/>
      <c r="B402" s="304"/>
      <c r="C402" s="305"/>
      <c r="D402" s="251" t="s">
        <v>257</v>
      </c>
      <c r="E402" s="306" t="s">
        <v>1</v>
      </c>
      <c r="F402" s="307" t="s">
        <v>666</v>
      </c>
      <c r="G402" s="305"/>
      <c r="H402" s="308">
        <v>86.239999999999995</v>
      </c>
      <c r="I402" s="309"/>
      <c r="J402" s="305"/>
      <c r="K402" s="305"/>
      <c r="L402" s="310"/>
      <c r="M402" s="311"/>
      <c r="N402" s="312"/>
      <c r="O402" s="312"/>
      <c r="P402" s="312"/>
      <c r="Q402" s="312"/>
      <c r="R402" s="312"/>
      <c r="S402" s="312"/>
      <c r="T402" s="313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314" t="s">
        <v>257</v>
      </c>
      <c r="AU402" s="314" t="s">
        <v>91</v>
      </c>
      <c r="AV402" s="16" t="s">
        <v>147</v>
      </c>
      <c r="AW402" s="16" t="s">
        <v>38</v>
      </c>
      <c r="AX402" s="16" t="s">
        <v>82</v>
      </c>
      <c r="AY402" s="314" t="s">
        <v>133</v>
      </c>
    </row>
    <row r="403" s="15" customFormat="1">
      <c r="A403" s="15"/>
      <c r="B403" s="294"/>
      <c r="C403" s="295"/>
      <c r="D403" s="251" t="s">
        <v>257</v>
      </c>
      <c r="E403" s="296" t="s">
        <v>1</v>
      </c>
      <c r="F403" s="297" t="s">
        <v>1039</v>
      </c>
      <c r="G403" s="295"/>
      <c r="H403" s="296" t="s">
        <v>1</v>
      </c>
      <c r="I403" s="298"/>
      <c r="J403" s="295"/>
      <c r="K403" s="295"/>
      <c r="L403" s="299"/>
      <c r="M403" s="300"/>
      <c r="N403" s="301"/>
      <c r="O403" s="301"/>
      <c r="P403" s="301"/>
      <c r="Q403" s="301"/>
      <c r="R403" s="301"/>
      <c r="S403" s="301"/>
      <c r="T403" s="302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303" t="s">
        <v>257</v>
      </c>
      <c r="AU403" s="303" t="s">
        <v>91</v>
      </c>
      <c r="AV403" s="15" t="s">
        <v>21</v>
      </c>
      <c r="AW403" s="15" t="s">
        <v>38</v>
      </c>
      <c r="AX403" s="15" t="s">
        <v>82</v>
      </c>
      <c r="AY403" s="303" t="s">
        <v>133</v>
      </c>
    </row>
    <row r="404" s="13" customFormat="1">
      <c r="A404" s="13"/>
      <c r="B404" s="261"/>
      <c r="C404" s="262"/>
      <c r="D404" s="251" t="s">
        <v>257</v>
      </c>
      <c r="E404" s="263" t="s">
        <v>1</v>
      </c>
      <c r="F404" s="264" t="s">
        <v>1075</v>
      </c>
      <c r="G404" s="262"/>
      <c r="H404" s="265">
        <v>63.25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71" t="s">
        <v>257</v>
      </c>
      <c r="AU404" s="271" t="s">
        <v>91</v>
      </c>
      <c r="AV404" s="13" t="s">
        <v>91</v>
      </c>
      <c r="AW404" s="13" t="s">
        <v>38</v>
      </c>
      <c r="AX404" s="13" t="s">
        <v>82</v>
      </c>
      <c r="AY404" s="271" t="s">
        <v>133</v>
      </c>
    </row>
    <row r="405" s="16" customFormat="1">
      <c r="A405" s="16"/>
      <c r="B405" s="304"/>
      <c r="C405" s="305"/>
      <c r="D405" s="251" t="s">
        <v>257</v>
      </c>
      <c r="E405" s="306" t="s">
        <v>1</v>
      </c>
      <c r="F405" s="307" t="s">
        <v>666</v>
      </c>
      <c r="G405" s="305"/>
      <c r="H405" s="308">
        <v>63.25</v>
      </c>
      <c r="I405" s="309"/>
      <c r="J405" s="305"/>
      <c r="K405" s="305"/>
      <c r="L405" s="310"/>
      <c r="M405" s="311"/>
      <c r="N405" s="312"/>
      <c r="O405" s="312"/>
      <c r="P405" s="312"/>
      <c r="Q405" s="312"/>
      <c r="R405" s="312"/>
      <c r="S405" s="312"/>
      <c r="T405" s="313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T405" s="314" t="s">
        <v>257</v>
      </c>
      <c r="AU405" s="314" t="s">
        <v>91</v>
      </c>
      <c r="AV405" s="16" t="s">
        <v>147</v>
      </c>
      <c r="AW405" s="16" t="s">
        <v>38</v>
      </c>
      <c r="AX405" s="16" t="s">
        <v>82</v>
      </c>
      <c r="AY405" s="314" t="s">
        <v>133</v>
      </c>
    </row>
    <row r="406" s="13" customFormat="1">
      <c r="A406" s="13"/>
      <c r="B406" s="261"/>
      <c r="C406" s="262"/>
      <c r="D406" s="251" t="s">
        <v>257</v>
      </c>
      <c r="E406" s="263" t="s">
        <v>1</v>
      </c>
      <c r="F406" s="264" t="s">
        <v>1076</v>
      </c>
      <c r="G406" s="262"/>
      <c r="H406" s="265">
        <v>8.9339999999999993</v>
      </c>
      <c r="I406" s="266"/>
      <c r="J406" s="262"/>
      <c r="K406" s="262"/>
      <c r="L406" s="267"/>
      <c r="M406" s="268"/>
      <c r="N406" s="269"/>
      <c r="O406" s="269"/>
      <c r="P406" s="269"/>
      <c r="Q406" s="269"/>
      <c r="R406" s="269"/>
      <c r="S406" s="269"/>
      <c r="T406" s="27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71" t="s">
        <v>257</v>
      </c>
      <c r="AU406" s="271" t="s">
        <v>91</v>
      </c>
      <c r="AV406" s="13" t="s">
        <v>91</v>
      </c>
      <c r="AW406" s="13" t="s">
        <v>38</v>
      </c>
      <c r="AX406" s="13" t="s">
        <v>82</v>
      </c>
      <c r="AY406" s="271" t="s">
        <v>133</v>
      </c>
    </row>
    <row r="407" s="14" customFormat="1">
      <c r="A407" s="14"/>
      <c r="B407" s="272"/>
      <c r="C407" s="273"/>
      <c r="D407" s="251" t="s">
        <v>257</v>
      </c>
      <c r="E407" s="274" t="s">
        <v>1</v>
      </c>
      <c r="F407" s="275" t="s">
        <v>260</v>
      </c>
      <c r="G407" s="273"/>
      <c r="H407" s="276">
        <v>158.42400000000001</v>
      </c>
      <c r="I407" s="277"/>
      <c r="J407" s="273"/>
      <c r="K407" s="273"/>
      <c r="L407" s="278"/>
      <c r="M407" s="279"/>
      <c r="N407" s="280"/>
      <c r="O407" s="280"/>
      <c r="P407" s="280"/>
      <c r="Q407" s="280"/>
      <c r="R407" s="280"/>
      <c r="S407" s="280"/>
      <c r="T407" s="28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82" t="s">
        <v>257</v>
      </c>
      <c r="AU407" s="282" t="s">
        <v>91</v>
      </c>
      <c r="AV407" s="14" t="s">
        <v>152</v>
      </c>
      <c r="AW407" s="14" t="s">
        <v>38</v>
      </c>
      <c r="AX407" s="14" t="s">
        <v>21</v>
      </c>
      <c r="AY407" s="282" t="s">
        <v>133</v>
      </c>
    </row>
    <row r="408" s="2" customFormat="1" ht="21.75" customHeight="1">
      <c r="A408" s="39"/>
      <c r="B408" s="40"/>
      <c r="C408" s="237" t="s">
        <v>600</v>
      </c>
      <c r="D408" s="237" t="s">
        <v>136</v>
      </c>
      <c r="E408" s="238" t="s">
        <v>1077</v>
      </c>
      <c r="F408" s="239" t="s">
        <v>1078</v>
      </c>
      <c r="G408" s="240" t="s">
        <v>254</v>
      </c>
      <c r="H408" s="241">
        <v>182.32400000000001</v>
      </c>
      <c r="I408" s="242"/>
      <c r="J408" s="243">
        <f>ROUND(I408*H408,2)</f>
        <v>0</v>
      </c>
      <c r="K408" s="244"/>
      <c r="L408" s="45"/>
      <c r="M408" s="245" t="s">
        <v>1</v>
      </c>
      <c r="N408" s="246" t="s">
        <v>47</v>
      </c>
      <c r="O408" s="92"/>
      <c r="P408" s="247">
        <f>O408*H408</f>
        <v>0</v>
      </c>
      <c r="Q408" s="247">
        <v>4.0000000000000003E-05</v>
      </c>
      <c r="R408" s="247">
        <f>Q408*H408</f>
        <v>0.0072929600000000011</v>
      </c>
      <c r="S408" s="247">
        <v>0</v>
      </c>
      <c r="T408" s="24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9" t="s">
        <v>152</v>
      </c>
      <c r="AT408" s="249" t="s">
        <v>136</v>
      </c>
      <c r="AU408" s="249" t="s">
        <v>91</v>
      </c>
      <c r="AY408" s="18" t="s">
        <v>133</v>
      </c>
      <c r="BE408" s="250">
        <f>IF(N408="základní",J408,0)</f>
        <v>0</v>
      </c>
      <c r="BF408" s="250">
        <f>IF(N408="snížená",J408,0)</f>
        <v>0</v>
      </c>
      <c r="BG408" s="250">
        <f>IF(N408="zákl. přenesená",J408,0)</f>
        <v>0</v>
      </c>
      <c r="BH408" s="250">
        <f>IF(N408="sníž. přenesená",J408,0)</f>
        <v>0</v>
      </c>
      <c r="BI408" s="250">
        <f>IF(N408="nulová",J408,0)</f>
        <v>0</v>
      </c>
      <c r="BJ408" s="18" t="s">
        <v>21</v>
      </c>
      <c r="BK408" s="250">
        <f>ROUND(I408*H408,2)</f>
        <v>0</v>
      </c>
      <c r="BL408" s="18" t="s">
        <v>152</v>
      </c>
      <c r="BM408" s="249" t="s">
        <v>1079</v>
      </c>
    </row>
    <row r="409" s="2" customFormat="1" ht="21.75" customHeight="1">
      <c r="A409" s="39"/>
      <c r="B409" s="40"/>
      <c r="C409" s="237" t="s">
        <v>608</v>
      </c>
      <c r="D409" s="237" t="s">
        <v>136</v>
      </c>
      <c r="E409" s="238" t="s">
        <v>1080</v>
      </c>
      <c r="F409" s="239" t="s">
        <v>1081</v>
      </c>
      <c r="G409" s="240" t="s">
        <v>254</v>
      </c>
      <c r="H409" s="241">
        <v>158.42400000000001</v>
      </c>
      <c r="I409" s="242"/>
      <c r="J409" s="243">
        <f>ROUND(I409*H409,2)</f>
        <v>0</v>
      </c>
      <c r="K409" s="244"/>
      <c r="L409" s="45"/>
      <c r="M409" s="245" t="s">
        <v>1</v>
      </c>
      <c r="N409" s="246" t="s">
        <v>47</v>
      </c>
      <c r="O409" s="92"/>
      <c r="P409" s="247">
        <f>O409*H409</f>
        <v>0</v>
      </c>
      <c r="Q409" s="247">
        <v>4.0000000000000003E-05</v>
      </c>
      <c r="R409" s="247">
        <f>Q409*H409</f>
        <v>0.0063369600000000009</v>
      </c>
      <c r="S409" s="247">
        <v>0</v>
      </c>
      <c r="T409" s="248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9" t="s">
        <v>152</v>
      </c>
      <c r="AT409" s="249" t="s">
        <v>136</v>
      </c>
      <c r="AU409" s="249" t="s">
        <v>91</v>
      </c>
      <c r="AY409" s="18" t="s">
        <v>133</v>
      </c>
      <c r="BE409" s="250">
        <f>IF(N409="základní",J409,0)</f>
        <v>0</v>
      </c>
      <c r="BF409" s="250">
        <f>IF(N409="snížená",J409,0)</f>
        <v>0</v>
      </c>
      <c r="BG409" s="250">
        <f>IF(N409="zákl. přenesená",J409,0)</f>
        <v>0</v>
      </c>
      <c r="BH409" s="250">
        <f>IF(N409="sníž. přenesená",J409,0)</f>
        <v>0</v>
      </c>
      <c r="BI409" s="250">
        <f>IF(N409="nulová",J409,0)</f>
        <v>0</v>
      </c>
      <c r="BJ409" s="18" t="s">
        <v>21</v>
      </c>
      <c r="BK409" s="250">
        <f>ROUND(I409*H409,2)</f>
        <v>0</v>
      </c>
      <c r="BL409" s="18" t="s">
        <v>152</v>
      </c>
      <c r="BM409" s="249" t="s">
        <v>1082</v>
      </c>
    </row>
    <row r="410" s="2" customFormat="1" ht="21.75" customHeight="1">
      <c r="A410" s="39"/>
      <c r="B410" s="40"/>
      <c r="C410" s="237" t="s">
        <v>614</v>
      </c>
      <c r="D410" s="237" t="s">
        <v>136</v>
      </c>
      <c r="E410" s="238" t="s">
        <v>1083</v>
      </c>
      <c r="F410" s="239" t="s">
        <v>1084</v>
      </c>
      <c r="G410" s="240" t="s">
        <v>177</v>
      </c>
      <c r="H410" s="241">
        <v>20</v>
      </c>
      <c r="I410" s="242"/>
      <c r="J410" s="243">
        <f>ROUND(I410*H410,2)</f>
        <v>0</v>
      </c>
      <c r="K410" s="244"/>
      <c r="L410" s="45"/>
      <c r="M410" s="245" t="s">
        <v>1</v>
      </c>
      <c r="N410" s="246" t="s">
        <v>47</v>
      </c>
      <c r="O410" s="92"/>
      <c r="P410" s="247">
        <f>O410*H410</f>
        <v>0</v>
      </c>
      <c r="Q410" s="247">
        <v>0.0083999999999999995</v>
      </c>
      <c r="R410" s="247">
        <f>Q410*H410</f>
        <v>0.16799999999999998</v>
      </c>
      <c r="S410" s="247">
        <v>0</v>
      </c>
      <c r="T410" s="248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9" t="s">
        <v>152</v>
      </c>
      <c r="AT410" s="249" t="s">
        <v>136</v>
      </c>
      <c r="AU410" s="249" t="s">
        <v>91</v>
      </c>
      <c r="AY410" s="18" t="s">
        <v>133</v>
      </c>
      <c r="BE410" s="250">
        <f>IF(N410="základní",J410,0)</f>
        <v>0</v>
      </c>
      <c r="BF410" s="250">
        <f>IF(N410="snížená",J410,0)</f>
        <v>0</v>
      </c>
      <c r="BG410" s="250">
        <f>IF(N410="zákl. přenesená",J410,0)</f>
        <v>0</v>
      </c>
      <c r="BH410" s="250">
        <f>IF(N410="sníž. přenesená",J410,0)</f>
        <v>0</v>
      </c>
      <c r="BI410" s="250">
        <f>IF(N410="nulová",J410,0)</f>
        <v>0</v>
      </c>
      <c r="BJ410" s="18" t="s">
        <v>21</v>
      </c>
      <c r="BK410" s="250">
        <f>ROUND(I410*H410,2)</f>
        <v>0</v>
      </c>
      <c r="BL410" s="18" t="s">
        <v>152</v>
      </c>
      <c r="BM410" s="249" t="s">
        <v>1085</v>
      </c>
    </row>
    <row r="411" s="13" customFormat="1">
      <c r="A411" s="13"/>
      <c r="B411" s="261"/>
      <c r="C411" s="262"/>
      <c r="D411" s="251" t="s">
        <v>257</v>
      </c>
      <c r="E411" s="263" t="s">
        <v>1</v>
      </c>
      <c r="F411" s="264" t="s">
        <v>1086</v>
      </c>
      <c r="G411" s="262"/>
      <c r="H411" s="265">
        <v>8</v>
      </c>
      <c r="I411" s="266"/>
      <c r="J411" s="262"/>
      <c r="K411" s="262"/>
      <c r="L411" s="267"/>
      <c r="M411" s="268"/>
      <c r="N411" s="269"/>
      <c r="O411" s="269"/>
      <c r="P411" s="269"/>
      <c r="Q411" s="269"/>
      <c r="R411" s="269"/>
      <c r="S411" s="269"/>
      <c r="T411" s="27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71" t="s">
        <v>257</v>
      </c>
      <c r="AU411" s="271" t="s">
        <v>91</v>
      </c>
      <c r="AV411" s="13" t="s">
        <v>91</v>
      </c>
      <c r="AW411" s="13" t="s">
        <v>38</v>
      </c>
      <c r="AX411" s="13" t="s">
        <v>82</v>
      </c>
      <c r="AY411" s="271" t="s">
        <v>133</v>
      </c>
    </row>
    <row r="412" s="13" customFormat="1">
      <c r="A412" s="13"/>
      <c r="B412" s="261"/>
      <c r="C412" s="262"/>
      <c r="D412" s="251" t="s">
        <v>257</v>
      </c>
      <c r="E412" s="263" t="s">
        <v>1</v>
      </c>
      <c r="F412" s="264" t="s">
        <v>1087</v>
      </c>
      <c r="G412" s="262"/>
      <c r="H412" s="265">
        <v>8</v>
      </c>
      <c r="I412" s="266"/>
      <c r="J412" s="262"/>
      <c r="K412" s="262"/>
      <c r="L412" s="267"/>
      <c r="M412" s="268"/>
      <c r="N412" s="269"/>
      <c r="O412" s="269"/>
      <c r="P412" s="269"/>
      <c r="Q412" s="269"/>
      <c r="R412" s="269"/>
      <c r="S412" s="269"/>
      <c r="T412" s="27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71" t="s">
        <v>257</v>
      </c>
      <c r="AU412" s="271" t="s">
        <v>91</v>
      </c>
      <c r="AV412" s="13" t="s">
        <v>91</v>
      </c>
      <c r="AW412" s="13" t="s">
        <v>38</v>
      </c>
      <c r="AX412" s="13" t="s">
        <v>82</v>
      </c>
      <c r="AY412" s="271" t="s">
        <v>133</v>
      </c>
    </row>
    <row r="413" s="13" customFormat="1">
      <c r="A413" s="13"/>
      <c r="B413" s="261"/>
      <c r="C413" s="262"/>
      <c r="D413" s="251" t="s">
        <v>257</v>
      </c>
      <c r="E413" s="263" t="s">
        <v>1</v>
      </c>
      <c r="F413" s="264" t="s">
        <v>1088</v>
      </c>
      <c r="G413" s="262"/>
      <c r="H413" s="265">
        <v>4</v>
      </c>
      <c r="I413" s="266"/>
      <c r="J413" s="262"/>
      <c r="K413" s="262"/>
      <c r="L413" s="267"/>
      <c r="M413" s="268"/>
      <c r="N413" s="269"/>
      <c r="O413" s="269"/>
      <c r="P413" s="269"/>
      <c r="Q413" s="269"/>
      <c r="R413" s="269"/>
      <c r="S413" s="269"/>
      <c r="T413" s="27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71" t="s">
        <v>257</v>
      </c>
      <c r="AU413" s="271" t="s">
        <v>91</v>
      </c>
      <c r="AV413" s="13" t="s">
        <v>91</v>
      </c>
      <c r="AW413" s="13" t="s">
        <v>38</v>
      </c>
      <c r="AX413" s="13" t="s">
        <v>82</v>
      </c>
      <c r="AY413" s="271" t="s">
        <v>133</v>
      </c>
    </row>
    <row r="414" s="14" customFormat="1">
      <c r="A414" s="14"/>
      <c r="B414" s="272"/>
      <c r="C414" s="273"/>
      <c r="D414" s="251" t="s">
        <v>257</v>
      </c>
      <c r="E414" s="274" t="s">
        <v>1</v>
      </c>
      <c r="F414" s="275" t="s">
        <v>260</v>
      </c>
      <c r="G414" s="273"/>
      <c r="H414" s="276">
        <v>20</v>
      </c>
      <c r="I414" s="277"/>
      <c r="J414" s="273"/>
      <c r="K414" s="273"/>
      <c r="L414" s="278"/>
      <c r="M414" s="279"/>
      <c r="N414" s="280"/>
      <c r="O414" s="280"/>
      <c r="P414" s="280"/>
      <c r="Q414" s="280"/>
      <c r="R414" s="280"/>
      <c r="S414" s="280"/>
      <c r="T414" s="28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82" t="s">
        <v>257</v>
      </c>
      <c r="AU414" s="282" t="s">
        <v>91</v>
      </c>
      <c r="AV414" s="14" t="s">
        <v>152</v>
      </c>
      <c r="AW414" s="14" t="s">
        <v>38</v>
      </c>
      <c r="AX414" s="14" t="s">
        <v>21</v>
      </c>
      <c r="AY414" s="282" t="s">
        <v>133</v>
      </c>
    </row>
    <row r="415" s="2" customFormat="1" ht="21.75" customHeight="1">
      <c r="A415" s="39"/>
      <c r="B415" s="40"/>
      <c r="C415" s="237" t="s">
        <v>619</v>
      </c>
      <c r="D415" s="237" t="s">
        <v>136</v>
      </c>
      <c r="E415" s="238" t="s">
        <v>1089</v>
      </c>
      <c r="F415" s="239" t="s">
        <v>1090</v>
      </c>
      <c r="G415" s="240" t="s">
        <v>177</v>
      </c>
      <c r="H415" s="241">
        <v>4</v>
      </c>
      <c r="I415" s="242"/>
      <c r="J415" s="243">
        <f>ROUND(I415*H415,2)</f>
        <v>0</v>
      </c>
      <c r="K415" s="244"/>
      <c r="L415" s="45"/>
      <c r="M415" s="245" t="s">
        <v>1</v>
      </c>
      <c r="N415" s="246" t="s">
        <v>47</v>
      </c>
      <c r="O415" s="92"/>
      <c r="P415" s="247">
        <f>O415*H415</f>
        <v>0</v>
      </c>
      <c r="Q415" s="247">
        <v>0.0083999999999999995</v>
      </c>
      <c r="R415" s="247">
        <f>Q415*H415</f>
        <v>0.033599999999999998</v>
      </c>
      <c r="S415" s="247">
        <v>0</v>
      </c>
      <c r="T415" s="24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9" t="s">
        <v>152</v>
      </c>
      <c r="AT415" s="249" t="s">
        <v>136</v>
      </c>
      <c r="AU415" s="249" t="s">
        <v>91</v>
      </c>
      <c r="AY415" s="18" t="s">
        <v>133</v>
      </c>
      <c r="BE415" s="250">
        <f>IF(N415="základní",J415,0)</f>
        <v>0</v>
      </c>
      <c r="BF415" s="250">
        <f>IF(N415="snížená",J415,0)</f>
        <v>0</v>
      </c>
      <c r="BG415" s="250">
        <f>IF(N415="zákl. přenesená",J415,0)</f>
        <v>0</v>
      </c>
      <c r="BH415" s="250">
        <f>IF(N415="sníž. přenesená",J415,0)</f>
        <v>0</v>
      </c>
      <c r="BI415" s="250">
        <f>IF(N415="nulová",J415,0)</f>
        <v>0</v>
      </c>
      <c r="BJ415" s="18" t="s">
        <v>21</v>
      </c>
      <c r="BK415" s="250">
        <f>ROUND(I415*H415,2)</f>
        <v>0</v>
      </c>
      <c r="BL415" s="18" t="s">
        <v>152</v>
      </c>
      <c r="BM415" s="249" t="s">
        <v>1091</v>
      </c>
    </row>
    <row r="416" s="13" customFormat="1">
      <c r="A416" s="13"/>
      <c r="B416" s="261"/>
      <c r="C416" s="262"/>
      <c r="D416" s="251" t="s">
        <v>257</v>
      </c>
      <c r="E416" s="263" t="s">
        <v>1</v>
      </c>
      <c r="F416" s="264" t="s">
        <v>1092</v>
      </c>
      <c r="G416" s="262"/>
      <c r="H416" s="265">
        <v>4</v>
      </c>
      <c r="I416" s="266"/>
      <c r="J416" s="262"/>
      <c r="K416" s="262"/>
      <c r="L416" s="267"/>
      <c r="M416" s="268"/>
      <c r="N416" s="269"/>
      <c r="O416" s="269"/>
      <c r="P416" s="269"/>
      <c r="Q416" s="269"/>
      <c r="R416" s="269"/>
      <c r="S416" s="269"/>
      <c r="T416" s="27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71" t="s">
        <v>257</v>
      </c>
      <c r="AU416" s="271" t="s">
        <v>91</v>
      </c>
      <c r="AV416" s="13" t="s">
        <v>91</v>
      </c>
      <c r="AW416" s="13" t="s">
        <v>38</v>
      </c>
      <c r="AX416" s="13" t="s">
        <v>21</v>
      </c>
      <c r="AY416" s="271" t="s">
        <v>133</v>
      </c>
    </row>
    <row r="417" s="2" customFormat="1" ht="16.5" customHeight="1">
      <c r="A417" s="39"/>
      <c r="B417" s="40"/>
      <c r="C417" s="237" t="s">
        <v>624</v>
      </c>
      <c r="D417" s="237" t="s">
        <v>136</v>
      </c>
      <c r="E417" s="238" t="s">
        <v>1093</v>
      </c>
      <c r="F417" s="239" t="s">
        <v>1094</v>
      </c>
      <c r="G417" s="240" t="s">
        <v>328</v>
      </c>
      <c r="H417" s="241">
        <v>2.6190000000000002</v>
      </c>
      <c r="I417" s="242"/>
      <c r="J417" s="243">
        <f>ROUND(I417*H417,2)</f>
        <v>0</v>
      </c>
      <c r="K417" s="244"/>
      <c r="L417" s="45"/>
      <c r="M417" s="245" t="s">
        <v>1</v>
      </c>
      <c r="N417" s="246" t="s">
        <v>47</v>
      </c>
      <c r="O417" s="92"/>
      <c r="P417" s="247">
        <f>O417*H417</f>
        <v>0</v>
      </c>
      <c r="Q417" s="247">
        <v>1.0383</v>
      </c>
      <c r="R417" s="247">
        <f>Q417*H417</f>
        <v>2.7193077000000003</v>
      </c>
      <c r="S417" s="247">
        <v>0</v>
      </c>
      <c r="T417" s="248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9" t="s">
        <v>152</v>
      </c>
      <c r="AT417" s="249" t="s">
        <v>136</v>
      </c>
      <c r="AU417" s="249" t="s">
        <v>91</v>
      </c>
      <c r="AY417" s="18" t="s">
        <v>133</v>
      </c>
      <c r="BE417" s="250">
        <f>IF(N417="základní",J417,0)</f>
        <v>0</v>
      </c>
      <c r="BF417" s="250">
        <f>IF(N417="snížená",J417,0)</f>
        <v>0</v>
      </c>
      <c r="BG417" s="250">
        <f>IF(N417="zákl. přenesená",J417,0)</f>
        <v>0</v>
      </c>
      <c r="BH417" s="250">
        <f>IF(N417="sníž. přenesená",J417,0)</f>
        <v>0</v>
      </c>
      <c r="BI417" s="250">
        <f>IF(N417="nulová",J417,0)</f>
        <v>0</v>
      </c>
      <c r="BJ417" s="18" t="s">
        <v>21</v>
      </c>
      <c r="BK417" s="250">
        <f>ROUND(I417*H417,2)</f>
        <v>0</v>
      </c>
      <c r="BL417" s="18" t="s">
        <v>152</v>
      </c>
      <c r="BM417" s="249" t="s">
        <v>1095</v>
      </c>
    </row>
    <row r="418" s="2" customFormat="1">
      <c r="A418" s="39"/>
      <c r="B418" s="40"/>
      <c r="C418" s="41"/>
      <c r="D418" s="251" t="s">
        <v>142</v>
      </c>
      <c r="E418" s="41"/>
      <c r="F418" s="252" t="s">
        <v>1096</v>
      </c>
      <c r="G418" s="41"/>
      <c r="H418" s="41"/>
      <c r="I418" s="145"/>
      <c r="J418" s="41"/>
      <c r="K418" s="41"/>
      <c r="L418" s="45"/>
      <c r="M418" s="253"/>
      <c r="N418" s="254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142</v>
      </c>
      <c r="AU418" s="18" t="s">
        <v>91</v>
      </c>
    </row>
    <row r="419" s="13" customFormat="1">
      <c r="A419" s="13"/>
      <c r="B419" s="261"/>
      <c r="C419" s="262"/>
      <c r="D419" s="251" t="s">
        <v>257</v>
      </c>
      <c r="E419" s="262"/>
      <c r="F419" s="264" t="s">
        <v>1097</v>
      </c>
      <c r="G419" s="262"/>
      <c r="H419" s="265">
        <v>2.6190000000000002</v>
      </c>
      <c r="I419" s="266"/>
      <c r="J419" s="262"/>
      <c r="K419" s="262"/>
      <c r="L419" s="267"/>
      <c r="M419" s="268"/>
      <c r="N419" s="269"/>
      <c r="O419" s="269"/>
      <c r="P419" s="269"/>
      <c r="Q419" s="269"/>
      <c r="R419" s="269"/>
      <c r="S419" s="269"/>
      <c r="T419" s="27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71" t="s">
        <v>257</v>
      </c>
      <c r="AU419" s="271" t="s">
        <v>91</v>
      </c>
      <c r="AV419" s="13" t="s">
        <v>91</v>
      </c>
      <c r="AW419" s="13" t="s">
        <v>4</v>
      </c>
      <c r="AX419" s="13" t="s">
        <v>21</v>
      </c>
      <c r="AY419" s="271" t="s">
        <v>133</v>
      </c>
    </row>
    <row r="420" s="2" customFormat="1" ht="16.5" customHeight="1">
      <c r="A420" s="39"/>
      <c r="B420" s="40"/>
      <c r="C420" s="237" t="s">
        <v>629</v>
      </c>
      <c r="D420" s="237" t="s">
        <v>136</v>
      </c>
      <c r="E420" s="238" t="s">
        <v>1098</v>
      </c>
      <c r="F420" s="239" t="s">
        <v>1099</v>
      </c>
      <c r="G420" s="240" t="s">
        <v>328</v>
      </c>
      <c r="H420" s="241">
        <v>13.227</v>
      </c>
      <c r="I420" s="242"/>
      <c r="J420" s="243">
        <f>ROUND(I420*H420,2)</f>
        <v>0</v>
      </c>
      <c r="K420" s="244"/>
      <c r="L420" s="45"/>
      <c r="M420" s="245" t="s">
        <v>1</v>
      </c>
      <c r="N420" s="246" t="s">
        <v>47</v>
      </c>
      <c r="O420" s="92"/>
      <c r="P420" s="247">
        <f>O420*H420</f>
        <v>0</v>
      </c>
      <c r="Q420" s="247">
        <v>1.0763700000000001</v>
      </c>
      <c r="R420" s="247">
        <f>Q420*H420</f>
        <v>14.23714599</v>
      </c>
      <c r="S420" s="247">
        <v>0</v>
      </c>
      <c r="T420" s="248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9" t="s">
        <v>152</v>
      </c>
      <c r="AT420" s="249" t="s">
        <v>136</v>
      </c>
      <c r="AU420" s="249" t="s">
        <v>91</v>
      </c>
      <c r="AY420" s="18" t="s">
        <v>133</v>
      </c>
      <c r="BE420" s="250">
        <f>IF(N420="základní",J420,0)</f>
        <v>0</v>
      </c>
      <c r="BF420" s="250">
        <f>IF(N420="snížená",J420,0)</f>
        <v>0</v>
      </c>
      <c r="BG420" s="250">
        <f>IF(N420="zákl. přenesená",J420,0)</f>
        <v>0</v>
      </c>
      <c r="BH420" s="250">
        <f>IF(N420="sníž. přenesená",J420,0)</f>
        <v>0</v>
      </c>
      <c r="BI420" s="250">
        <f>IF(N420="nulová",J420,0)</f>
        <v>0</v>
      </c>
      <c r="BJ420" s="18" t="s">
        <v>21</v>
      </c>
      <c r="BK420" s="250">
        <f>ROUND(I420*H420,2)</f>
        <v>0</v>
      </c>
      <c r="BL420" s="18" t="s">
        <v>152</v>
      </c>
      <c r="BM420" s="249" t="s">
        <v>1100</v>
      </c>
    </row>
    <row r="421" s="2" customFormat="1">
      <c r="A421" s="39"/>
      <c r="B421" s="40"/>
      <c r="C421" s="41"/>
      <c r="D421" s="251" t="s">
        <v>142</v>
      </c>
      <c r="E421" s="41"/>
      <c r="F421" s="252" t="s">
        <v>1101</v>
      </c>
      <c r="G421" s="41"/>
      <c r="H421" s="41"/>
      <c r="I421" s="145"/>
      <c r="J421" s="41"/>
      <c r="K421" s="41"/>
      <c r="L421" s="45"/>
      <c r="M421" s="253"/>
      <c r="N421" s="254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142</v>
      </c>
      <c r="AU421" s="18" t="s">
        <v>91</v>
      </c>
    </row>
    <row r="422" s="13" customFormat="1">
      <c r="A422" s="13"/>
      <c r="B422" s="261"/>
      <c r="C422" s="262"/>
      <c r="D422" s="251" t="s">
        <v>257</v>
      </c>
      <c r="E422" s="262"/>
      <c r="F422" s="264" t="s">
        <v>1102</v>
      </c>
      <c r="G422" s="262"/>
      <c r="H422" s="265">
        <v>13.227</v>
      </c>
      <c r="I422" s="266"/>
      <c r="J422" s="262"/>
      <c r="K422" s="262"/>
      <c r="L422" s="267"/>
      <c r="M422" s="268"/>
      <c r="N422" s="269"/>
      <c r="O422" s="269"/>
      <c r="P422" s="269"/>
      <c r="Q422" s="269"/>
      <c r="R422" s="269"/>
      <c r="S422" s="269"/>
      <c r="T422" s="27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71" t="s">
        <v>257</v>
      </c>
      <c r="AU422" s="271" t="s">
        <v>91</v>
      </c>
      <c r="AV422" s="13" t="s">
        <v>91</v>
      </c>
      <c r="AW422" s="13" t="s">
        <v>4</v>
      </c>
      <c r="AX422" s="13" t="s">
        <v>21</v>
      </c>
      <c r="AY422" s="271" t="s">
        <v>133</v>
      </c>
    </row>
    <row r="423" s="2" customFormat="1" ht="21.75" customHeight="1">
      <c r="A423" s="39"/>
      <c r="B423" s="40"/>
      <c r="C423" s="237" t="s">
        <v>634</v>
      </c>
      <c r="D423" s="237" t="s">
        <v>136</v>
      </c>
      <c r="E423" s="238" t="s">
        <v>1103</v>
      </c>
      <c r="F423" s="239" t="s">
        <v>1104</v>
      </c>
      <c r="G423" s="240" t="s">
        <v>289</v>
      </c>
      <c r="H423" s="241">
        <v>2</v>
      </c>
      <c r="I423" s="242"/>
      <c r="J423" s="243">
        <f>ROUND(I423*H423,2)</f>
        <v>0</v>
      </c>
      <c r="K423" s="244"/>
      <c r="L423" s="45"/>
      <c r="M423" s="245" t="s">
        <v>1</v>
      </c>
      <c r="N423" s="246" t="s">
        <v>47</v>
      </c>
      <c r="O423" s="92"/>
      <c r="P423" s="247">
        <f>O423*H423</f>
        <v>0</v>
      </c>
      <c r="Q423" s="247">
        <v>0.020199999999999999</v>
      </c>
      <c r="R423" s="247">
        <f>Q423*H423</f>
        <v>0.040399999999999998</v>
      </c>
      <c r="S423" s="247">
        <v>0</v>
      </c>
      <c r="T423" s="24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9" t="s">
        <v>152</v>
      </c>
      <c r="AT423" s="249" t="s">
        <v>136</v>
      </c>
      <c r="AU423" s="249" t="s">
        <v>91</v>
      </c>
      <c r="AY423" s="18" t="s">
        <v>133</v>
      </c>
      <c r="BE423" s="250">
        <f>IF(N423="základní",J423,0)</f>
        <v>0</v>
      </c>
      <c r="BF423" s="250">
        <f>IF(N423="snížená",J423,0)</f>
        <v>0</v>
      </c>
      <c r="BG423" s="250">
        <f>IF(N423="zákl. přenesená",J423,0)</f>
        <v>0</v>
      </c>
      <c r="BH423" s="250">
        <f>IF(N423="sníž. přenesená",J423,0)</f>
        <v>0</v>
      </c>
      <c r="BI423" s="250">
        <f>IF(N423="nulová",J423,0)</f>
        <v>0</v>
      </c>
      <c r="BJ423" s="18" t="s">
        <v>21</v>
      </c>
      <c r="BK423" s="250">
        <f>ROUND(I423*H423,2)</f>
        <v>0</v>
      </c>
      <c r="BL423" s="18" t="s">
        <v>152</v>
      </c>
      <c r="BM423" s="249" t="s">
        <v>1105</v>
      </c>
    </row>
    <row r="424" s="2" customFormat="1">
      <c r="A424" s="39"/>
      <c r="B424" s="40"/>
      <c r="C424" s="41"/>
      <c r="D424" s="251" t="s">
        <v>142</v>
      </c>
      <c r="E424" s="41"/>
      <c r="F424" s="252" t="s">
        <v>1106</v>
      </c>
      <c r="G424" s="41"/>
      <c r="H424" s="41"/>
      <c r="I424" s="145"/>
      <c r="J424" s="41"/>
      <c r="K424" s="41"/>
      <c r="L424" s="45"/>
      <c r="M424" s="253"/>
      <c r="N424" s="254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142</v>
      </c>
      <c r="AU424" s="18" t="s">
        <v>91</v>
      </c>
    </row>
    <row r="425" s="13" customFormat="1">
      <c r="A425" s="13"/>
      <c r="B425" s="261"/>
      <c r="C425" s="262"/>
      <c r="D425" s="251" t="s">
        <v>257</v>
      </c>
      <c r="E425" s="263" t="s">
        <v>1</v>
      </c>
      <c r="F425" s="264" t="s">
        <v>1107</v>
      </c>
      <c r="G425" s="262"/>
      <c r="H425" s="265">
        <v>2</v>
      </c>
      <c r="I425" s="266"/>
      <c r="J425" s="262"/>
      <c r="K425" s="262"/>
      <c r="L425" s="267"/>
      <c r="M425" s="268"/>
      <c r="N425" s="269"/>
      <c r="O425" s="269"/>
      <c r="P425" s="269"/>
      <c r="Q425" s="269"/>
      <c r="R425" s="269"/>
      <c r="S425" s="269"/>
      <c r="T425" s="27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71" t="s">
        <v>257</v>
      </c>
      <c r="AU425" s="271" t="s">
        <v>91</v>
      </c>
      <c r="AV425" s="13" t="s">
        <v>91</v>
      </c>
      <c r="AW425" s="13" t="s">
        <v>38</v>
      </c>
      <c r="AX425" s="13" t="s">
        <v>21</v>
      </c>
      <c r="AY425" s="271" t="s">
        <v>133</v>
      </c>
    </row>
    <row r="426" s="2" customFormat="1" ht="21.75" customHeight="1">
      <c r="A426" s="39"/>
      <c r="B426" s="40"/>
      <c r="C426" s="237" t="s">
        <v>642</v>
      </c>
      <c r="D426" s="237" t="s">
        <v>136</v>
      </c>
      <c r="E426" s="238" t="s">
        <v>1108</v>
      </c>
      <c r="F426" s="239" t="s">
        <v>1109</v>
      </c>
      <c r="G426" s="240" t="s">
        <v>289</v>
      </c>
      <c r="H426" s="241">
        <v>1.2</v>
      </c>
      <c r="I426" s="242"/>
      <c r="J426" s="243">
        <f>ROUND(I426*H426,2)</f>
        <v>0</v>
      </c>
      <c r="K426" s="244"/>
      <c r="L426" s="45"/>
      <c r="M426" s="245" t="s">
        <v>1</v>
      </c>
      <c r="N426" s="246" t="s">
        <v>47</v>
      </c>
      <c r="O426" s="92"/>
      <c r="P426" s="247">
        <f>O426*H426</f>
        <v>0</v>
      </c>
      <c r="Q426" s="247">
        <v>0.040000000000000001</v>
      </c>
      <c r="R426" s="247">
        <f>Q426*H426</f>
        <v>0.048000000000000001</v>
      </c>
      <c r="S426" s="247">
        <v>0</v>
      </c>
      <c r="T426" s="248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9" t="s">
        <v>152</v>
      </c>
      <c r="AT426" s="249" t="s">
        <v>136</v>
      </c>
      <c r="AU426" s="249" t="s">
        <v>91</v>
      </c>
      <c r="AY426" s="18" t="s">
        <v>133</v>
      </c>
      <c r="BE426" s="250">
        <f>IF(N426="základní",J426,0)</f>
        <v>0</v>
      </c>
      <c r="BF426" s="250">
        <f>IF(N426="snížená",J426,0)</f>
        <v>0</v>
      </c>
      <c r="BG426" s="250">
        <f>IF(N426="zákl. přenesená",J426,0)</f>
        <v>0</v>
      </c>
      <c r="BH426" s="250">
        <f>IF(N426="sníž. přenesená",J426,0)</f>
        <v>0</v>
      </c>
      <c r="BI426" s="250">
        <f>IF(N426="nulová",J426,0)</f>
        <v>0</v>
      </c>
      <c r="BJ426" s="18" t="s">
        <v>21</v>
      </c>
      <c r="BK426" s="250">
        <f>ROUND(I426*H426,2)</f>
        <v>0</v>
      </c>
      <c r="BL426" s="18" t="s">
        <v>152</v>
      </c>
      <c r="BM426" s="249" t="s">
        <v>1110</v>
      </c>
    </row>
    <row r="427" s="2" customFormat="1">
      <c r="A427" s="39"/>
      <c r="B427" s="40"/>
      <c r="C427" s="41"/>
      <c r="D427" s="251" t="s">
        <v>142</v>
      </c>
      <c r="E427" s="41"/>
      <c r="F427" s="252" t="s">
        <v>1111</v>
      </c>
      <c r="G427" s="41"/>
      <c r="H427" s="41"/>
      <c r="I427" s="145"/>
      <c r="J427" s="41"/>
      <c r="K427" s="41"/>
      <c r="L427" s="45"/>
      <c r="M427" s="253"/>
      <c r="N427" s="254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142</v>
      </c>
      <c r="AU427" s="18" t="s">
        <v>91</v>
      </c>
    </row>
    <row r="428" s="13" customFormat="1">
      <c r="A428" s="13"/>
      <c r="B428" s="261"/>
      <c r="C428" s="262"/>
      <c r="D428" s="251" t="s">
        <v>257</v>
      </c>
      <c r="E428" s="263" t="s">
        <v>1</v>
      </c>
      <c r="F428" s="264" t="s">
        <v>1112</v>
      </c>
      <c r="G428" s="262"/>
      <c r="H428" s="265">
        <v>1.2</v>
      </c>
      <c r="I428" s="266"/>
      <c r="J428" s="262"/>
      <c r="K428" s="262"/>
      <c r="L428" s="267"/>
      <c r="M428" s="268"/>
      <c r="N428" s="269"/>
      <c r="O428" s="269"/>
      <c r="P428" s="269"/>
      <c r="Q428" s="269"/>
      <c r="R428" s="269"/>
      <c r="S428" s="269"/>
      <c r="T428" s="27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71" t="s">
        <v>257</v>
      </c>
      <c r="AU428" s="271" t="s">
        <v>91</v>
      </c>
      <c r="AV428" s="13" t="s">
        <v>91</v>
      </c>
      <c r="AW428" s="13" t="s">
        <v>38</v>
      </c>
      <c r="AX428" s="13" t="s">
        <v>21</v>
      </c>
      <c r="AY428" s="271" t="s">
        <v>133</v>
      </c>
    </row>
    <row r="429" s="2" customFormat="1" ht="21.75" customHeight="1">
      <c r="A429" s="39"/>
      <c r="B429" s="40"/>
      <c r="C429" s="237" t="s">
        <v>652</v>
      </c>
      <c r="D429" s="237" t="s">
        <v>136</v>
      </c>
      <c r="E429" s="238" t="s">
        <v>1113</v>
      </c>
      <c r="F429" s="239" t="s">
        <v>1114</v>
      </c>
      <c r="G429" s="240" t="s">
        <v>289</v>
      </c>
      <c r="H429" s="241">
        <v>29.5</v>
      </c>
      <c r="I429" s="242"/>
      <c r="J429" s="243">
        <f>ROUND(I429*H429,2)</f>
        <v>0</v>
      </c>
      <c r="K429" s="244"/>
      <c r="L429" s="45"/>
      <c r="M429" s="245" t="s">
        <v>1</v>
      </c>
      <c r="N429" s="246" t="s">
        <v>47</v>
      </c>
      <c r="O429" s="92"/>
      <c r="P429" s="247">
        <f>O429*H429</f>
        <v>0</v>
      </c>
      <c r="Q429" s="247">
        <v>0.24127000000000001</v>
      </c>
      <c r="R429" s="247">
        <f>Q429*H429</f>
        <v>7.1174650000000002</v>
      </c>
      <c r="S429" s="247">
        <v>0</v>
      </c>
      <c r="T429" s="248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9" t="s">
        <v>152</v>
      </c>
      <c r="AT429" s="249" t="s">
        <v>136</v>
      </c>
      <c r="AU429" s="249" t="s">
        <v>91</v>
      </c>
      <c r="AY429" s="18" t="s">
        <v>133</v>
      </c>
      <c r="BE429" s="250">
        <f>IF(N429="základní",J429,0)</f>
        <v>0</v>
      </c>
      <c r="BF429" s="250">
        <f>IF(N429="snížená",J429,0)</f>
        <v>0</v>
      </c>
      <c r="BG429" s="250">
        <f>IF(N429="zákl. přenesená",J429,0)</f>
        <v>0</v>
      </c>
      <c r="BH429" s="250">
        <f>IF(N429="sníž. přenesená",J429,0)</f>
        <v>0</v>
      </c>
      <c r="BI429" s="250">
        <f>IF(N429="nulová",J429,0)</f>
        <v>0</v>
      </c>
      <c r="BJ429" s="18" t="s">
        <v>21</v>
      </c>
      <c r="BK429" s="250">
        <f>ROUND(I429*H429,2)</f>
        <v>0</v>
      </c>
      <c r="BL429" s="18" t="s">
        <v>152</v>
      </c>
      <c r="BM429" s="249" t="s">
        <v>1115</v>
      </c>
    </row>
    <row r="430" s="13" customFormat="1">
      <c r="A430" s="13"/>
      <c r="B430" s="261"/>
      <c r="C430" s="262"/>
      <c r="D430" s="251" t="s">
        <v>257</v>
      </c>
      <c r="E430" s="263" t="s">
        <v>1</v>
      </c>
      <c r="F430" s="264" t="s">
        <v>1116</v>
      </c>
      <c r="G430" s="262"/>
      <c r="H430" s="265">
        <v>29.5</v>
      </c>
      <c r="I430" s="266"/>
      <c r="J430" s="262"/>
      <c r="K430" s="262"/>
      <c r="L430" s="267"/>
      <c r="M430" s="268"/>
      <c r="N430" s="269"/>
      <c r="O430" s="269"/>
      <c r="P430" s="269"/>
      <c r="Q430" s="269"/>
      <c r="R430" s="269"/>
      <c r="S430" s="269"/>
      <c r="T430" s="27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71" t="s">
        <v>257</v>
      </c>
      <c r="AU430" s="271" t="s">
        <v>91</v>
      </c>
      <c r="AV430" s="13" t="s">
        <v>91</v>
      </c>
      <c r="AW430" s="13" t="s">
        <v>38</v>
      </c>
      <c r="AX430" s="13" t="s">
        <v>21</v>
      </c>
      <c r="AY430" s="271" t="s">
        <v>133</v>
      </c>
    </row>
    <row r="431" s="2" customFormat="1" ht="16.5" customHeight="1">
      <c r="A431" s="39"/>
      <c r="B431" s="40"/>
      <c r="C431" s="283" t="s">
        <v>658</v>
      </c>
      <c r="D431" s="283" t="s">
        <v>341</v>
      </c>
      <c r="E431" s="284" t="s">
        <v>1117</v>
      </c>
      <c r="F431" s="285" t="s">
        <v>1118</v>
      </c>
      <c r="G431" s="286" t="s">
        <v>177</v>
      </c>
      <c r="H431" s="287">
        <v>177</v>
      </c>
      <c r="I431" s="288"/>
      <c r="J431" s="289">
        <f>ROUND(I431*H431,2)</f>
        <v>0</v>
      </c>
      <c r="K431" s="290"/>
      <c r="L431" s="291"/>
      <c r="M431" s="292" t="s">
        <v>1</v>
      </c>
      <c r="N431" s="293" t="s">
        <v>47</v>
      </c>
      <c r="O431" s="92"/>
      <c r="P431" s="247">
        <f>O431*H431</f>
        <v>0</v>
      </c>
      <c r="Q431" s="247">
        <v>0.071999999999999995</v>
      </c>
      <c r="R431" s="247">
        <f>Q431*H431</f>
        <v>12.744</v>
      </c>
      <c r="S431" s="247">
        <v>0</v>
      </c>
      <c r="T431" s="248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9" t="s">
        <v>170</v>
      </c>
      <c r="AT431" s="249" t="s">
        <v>341</v>
      </c>
      <c r="AU431" s="249" t="s">
        <v>91</v>
      </c>
      <c r="AY431" s="18" t="s">
        <v>133</v>
      </c>
      <c r="BE431" s="250">
        <f>IF(N431="základní",J431,0)</f>
        <v>0</v>
      </c>
      <c r="BF431" s="250">
        <f>IF(N431="snížená",J431,0)</f>
        <v>0</v>
      </c>
      <c r="BG431" s="250">
        <f>IF(N431="zákl. přenesená",J431,0)</f>
        <v>0</v>
      </c>
      <c r="BH431" s="250">
        <f>IF(N431="sníž. přenesená",J431,0)</f>
        <v>0</v>
      </c>
      <c r="BI431" s="250">
        <f>IF(N431="nulová",J431,0)</f>
        <v>0</v>
      </c>
      <c r="BJ431" s="18" t="s">
        <v>21</v>
      </c>
      <c r="BK431" s="250">
        <f>ROUND(I431*H431,2)</f>
        <v>0</v>
      </c>
      <c r="BL431" s="18" t="s">
        <v>152</v>
      </c>
      <c r="BM431" s="249" t="s">
        <v>1119</v>
      </c>
    </row>
    <row r="432" s="2" customFormat="1">
      <c r="A432" s="39"/>
      <c r="B432" s="40"/>
      <c r="C432" s="41"/>
      <c r="D432" s="251" t="s">
        <v>142</v>
      </c>
      <c r="E432" s="41"/>
      <c r="F432" s="252" t="s">
        <v>1120</v>
      </c>
      <c r="G432" s="41"/>
      <c r="H432" s="41"/>
      <c r="I432" s="145"/>
      <c r="J432" s="41"/>
      <c r="K432" s="41"/>
      <c r="L432" s="45"/>
      <c r="M432" s="253"/>
      <c r="N432" s="254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142</v>
      </c>
      <c r="AU432" s="18" t="s">
        <v>91</v>
      </c>
    </row>
    <row r="433" s="13" customFormat="1">
      <c r="A433" s="13"/>
      <c r="B433" s="261"/>
      <c r="C433" s="262"/>
      <c r="D433" s="251" t="s">
        <v>257</v>
      </c>
      <c r="E433" s="262"/>
      <c r="F433" s="264" t="s">
        <v>1121</v>
      </c>
      <c r="G433" s="262"/>
      <c r="H433" s="265">
        <v>177</v>
      </c>
      <c r="I433" s="266"/>
      <c r="J433" s="262"/>
      <c r="K433" s="262"/>
      <c r="L433" s="267"/>
      <c r="M433" s="268"/>
      <c r="N433" s="269"/>
      <c r="O433" s="269"/>
      <c r="P433" s="269"/>
      <c r="Q433" s="269"/>
      <c r="R433" s="269"/>
      <c r="S433" s="269"/>
      <c r="T433" s="27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71" t="s">
        <v>257</v>
      </c>
      <c r="AU433" s="271" t="s">
        <v>91</v>
      </c>
      <c r="AV433" s="13" t="s">
        <v>91</v>
      </c>
      <c r="AW433" s="13" t="s">
        <v>4</v>
      </c>
      <c r="AX433" s="13" t="s">
        <v>21</v>
      </c>
      <c r="AY433" s="271" t="s">
        <v>133</v>
      </c>
    </row>
    <row r="434" s="2" customFormat="1" ht="16.5" customHeight="1">
      <c r="A434" s="39"/>
      <c r="B434" s="40"/>
      <c r="C434" s="237" t="s">
        <v>670</v>
      </c>
      <c r="D434" s="237" t="s">
        <v>136</v>
      </c>
      <c r="E434" s="238" t="s">
        <v>1122</v>
      </c>
      <c r="F434" s="239" t="s">
        <v>1123</v>
      </c>
      <c r="G434" s="240" t="s">
        <v>289</v>
      </c>
      <c r="H434" s="241">
        <v>387</v>
      </c>
      <c r="I434" s="242"/>
      <c r="J434" s="243">
        <f>ROUND(I434*H434,2)</f>
        <v>0</v>
      </c>
      <c r="K434" s="244"/>
      <c r="L434" s="45"/>
      <c r="M434" s="245" t="s">
        <v>1</v>
      </c>
      <c r="N434" s="246" t="s">
        <v>47</v>
      </c>
      <c r="O434" s="92"/>
      <c r="P434" s="247">
        <f>O434*H434</f>
        <v>0</v>
      </c>
      <c r="Q434" s="247">
        <v>0.00091</v>
      </c>
      <c r="R434" s="247">
        <f>Q434*H434</f>
        <v>0.35216999999999998</v>
      </c>
      <c r="S434" s="247">
        <v>0</v>
      </c>
      <c r="T434" s="248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9" t="s">
        <v>152</v>
      </c>
      <c r="AT434" s="249" t="s">
        <v>136</v>
      </c>
      <c r="AU434" s="249" t="s">
        <v>91</v>
      </c>
      <c r="AY434" s="18" t="s">
        <v>133</v>
      </c>
      <c r="BE434" s="250">
        <f>IF(N434="základní",J434,0)</f>
        <v>0</v>
      </c>
      <c r="BF434" s="250">
        <f>IF(N434="snížená",J434,0)</f>
        <v>0</v>
      </c>
      <c r="BG434" s="250">
        <f>IF(N434="zákl. přenesená",J434,0)</f>
        <v>0</v>
      </c>
      <c r="BH434" s="250">
        <f>IF(N434="sníž. přenesená",J434,0)</f>
        <v>0</v>
      </c>
      <c r="BI434" s="250">
        <f>IF(N434="nulová",J434,0)</f>
        <v>0</v>
      </c>
      <c r="BJ434" s="18" t="s">
        <v>21</v>
      </c>
      <c r="BK434" s="250">
        <f>ROUND(I434*H434,2)</f>
        <v>0</v>
      </c>
      <c r="BL434" s="18" t="s">
        <v>152</v>
      </c>
      <c r="BM434" s="249" t="s">
        <v>1124</v>
      </c>
    </row>
    <row r="435" s="2" customFormat="1">
      <c r="A435" s="39"/>
      <c r="B435" s="40"/>
      <c r="C435" s="41"/>
      <c r="D435" s="251" t="s">
        <v>142</v>
      </c>
      <c r="E435" s="41"/>
      <c r="F435" s="252" t="s">
        <v>1125</v>
      </c>
      <c r="G435" s="41"/>
      <c r="H435" s="41"/>
      <c r="I435" s="145"/>
      <c r="J435" s="41"/>
      <c r="K435" s="41"/>
      <c r="L435" s="45"/>
      <c r="M435" s="253"/>
      <c r="N435" s="254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142</v>
      </c>
      <c r="AU435" s="18" t="s">
        <v>91</v>
      </c>
    </row>
    <row r="436" s="13" customFormat="1">
      <c r="A436" s="13"/>
      <c r="B436" s="261"/>
      <c r="C436" s="262"/>
      <c r="D436" s="251" t="s">
        <v>257</v>
      </c>
      <c r="E436" s="263" t="s">
        <v>1</v>
      </c>
      <c r="F436" s="264" t="s">
        <v>1126</v>
      </c>
      <c r="G436" s="262"/>
      <c r="H436" s="265">
        <v>252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71" t="s">
        <v>257</v>
      </c>
      <c r="AU436" s="271" t="s">
        <v>91</v>
      </c>
      <c r="AV436" s="13" t="s">
        <v>91</v>
      </c>
      <c r="AW436" s="13" t="s">
        <v>38</v>
      </c>
      <c r="AX436" s="13" t="s">
        <v>82</v>
      </c>
      <c r="AY436" s="271" t="s">
        <v>133</v>
      </c>
    </row>
    <row r="437" s="13" customFormat="1">
      <c r="A437" s="13"/>
      <c r="B437" s="261"/>
      <c r="C437" s="262"/>
      <c r="D437" s="251" t="s">
        <v>257</v>
      </c>
      <c r="E437" s="263" t="s">
        <v>1</v>
      </c>
      <c r="F437" s="264" t="s">
        <v>1127</v>
      </c>
      <c r="G437" s="262"/>
      <c r="H437" s="265">
        <v>135</v>
      </c>
      <c r="I437" s="266"/>
      <c r="J437" s="262"/>
      <c r="K437" s="262"/>
      <c r="L437" s="267"/>
      <c r="M437" s="268"/>
      <c r="N437" s="269"/>
      <c r="O437" s="269"/>
      <c r="P437" s="269"/>
      <c r="Q437" s="269"/>
      <c r="R437" s="269"/>
      <c r="S437" s="269"/>
      <c r="T437" s="27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71" t="s">
        <v>257</v>
      </c>
      <c r="AU437" s="271" t="s">
        <v>91</v>
      </c>
      <c r="AV437" s="13" t="s">
        <v>91</v>
      </c>
      <c r="AW437" s="13" t="s">
        <v>38</v>
      </c>
      <c r="AX437" s="13" t="s">
        <v>82</v>
      </c>
      <c r="AY437" s="271" t="s">
        <v>133</v>
      </c>
    </row>
    <row r="438" s="14" customFormat="1">
      <c r="A438" s="14"/>
      <c r="B438" s="272"/>
      <c r="C438" s="273"/>
      <c r="D438" s="251" t="s">
        <v>257</v>
      </c>
      <c r="E438" s="274" t="s">
        <v>1</v>
      </c>
      <c r="F438" s="275" t="s">
        <v>260</v>
      </c>
      <c r="G438" s="273"/>
      <c r="H438" s="276">
        <v>387</v>
      </c>
      <c r="I438" s="277"/>
      <c r="J438" s="273"/>
      <c r="K438" s="273"/>
      <c r="L438" s="278"/>
      <c r="M438" s="279"/>
      <c r="N438" s="280"/>
      <c r="O438" s="280"/>
      <c r="P438" s="280"/>
      <c r="Q438" s="280"/>
      <c r="R438" s="280"/>
      <c r="S438" s="280"/>
      <c r="T438" s="28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82" t="s">
        <v>257</v>
      </c>
      <c r="AU438" s="282" t="s">
        <v>91</v>
      </c>
      <c r="AV438" s="14" t="s">
        <v>152</v>
      </c>
      <c r="AW438" s="14" t="s">
        <v>38</v>
      </c>
      <c r="AX438" s="14" t="s">
        <v>21</v>
      </c>
      <c r="AY438" s="282" t="s">
        <v>133</v>
      </c>
    </row>
    <row r="439" s="2" customFormat="1" ht="16.5" customHeight="1">
      <c r="A439" s="39"/>
      <c r="B439" s="40"/>
      <c r="C439" s="237" t="s">
        <v>676</v>
      </c>
      <c r="D439" s="237" t="s">
        <v>136</v>
      </c>
      <c r="E439" s="238" t="s">
        <v>1128</v>
      </c>
      <c r="F439" s="239" t="s">
        <v>1129</v>
      </c>
      <c r="G439" s="240" t="s">
        <v>289</v>
      </c>
      <c r="H439" s="241">
        <v>301</v>
      </c>
      <c r="I439" s="242"/>
      <c r="J439" s="243">
        <f>ROUND(I439*H439,2)</f>
        <v>0</v>
      </c>
      <c r="K439" s="244"/>
      <c r="L439" s="45"/>
      <c r="M439" s="245" t="s">
        <v>1</v>
      </c>
      <c r="N439" s="246" t="s">
        <v>47</v>
      </c>
      <c r="O439" s="92"/>
      <c r="P439" s="247">
        <f>O439*H439</f>
        <v>0</v>
      </c>
      <c r="Q439" s="247">
        <v>0.00147</v>
      </c>
      <c r="R439" s="247">
        <f>Q439*H439</f>
        <v>0.44246999999999997</v>
      </c>
      <c r="S439" s="247">
        <v>0</v>
      </c>
      <c r="T439" s="24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9" t="s">
        <v>152</v>
      </c>
      <c r="AT439" s="249" t="s">
        <v>136</v>
      </c>
      <c r="AU439" s="249" t="s">
        <v>91</v>
      </c>
      <c r="AY439" s="18" t="s">
        <v>133</v>
      </c>
      <c r="BE439" s="250">
        <f>IF(N439="základní",J439,0)</f>
        <v>0</v>
      </c>
      <c r="BF439" s="250">
        <f>IF(N439="snížená",J439,0)</f>
        <v>0</v>
      </c>
      <c r="BG439" s="250">
        <f>IF(N439="zákl. přenesená",J439,0)</f>
        <v>0</v>
      </c>
      <c r="BH439" s="250">
        <f>IF(N439="sníž. přenesená",J439,0)</f>
        <v>0</v>
      </c>
      <c r="BI439" s="250">
        <f>IF(N439="nulová",J439,0)</f>
        <v>0</v>
      </c>
      <c r="BJ439" s="18" t="s">
        <v>21</v>
      </c>
      <c r="BK439" s="250">
        <f>ROUND(I439*H439,2)</f>
        <v>0</v>
      </c>
      <c r="BL439" s="18" t="s">
        <v>152</v>
      </c>
      <c r="BM439" s="249" t="s">
        <v>1130</v>
      </c>
    </row>
    <row r="440" s="2" customFormat="1">
      <c r="A440" s="39"/>
      <c r="B440" s="40"/>
      <c r="C440" s="41"/>
      <c r="D440" s="251" t="s">
        <v>142</v>
      </c>
      <c r="E440" s="41"/>
      <c r="F440" s="252" t="s">
        <v>1125</v>
      </c>
      <c r="G440" s="41"/>
      <c r="H440" s="41"/>
      <c r="I440" s="145"/>
      <c r="J440" s="41"/>
      <c r="K440" s="41"/>
      <c r="L440" s="45"/>
      <c r="M440" s="253"/>
      <c r="N440" s="254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142</v>
      </c>
      <c r="AU440" s="18" t="s">
        <v>91</v>
      </c>
    </row>
    <row r="441" s="13" customFormat="1">
      <c r="A441" s="13"/>
      <c r="B441" s="261"/>
      <c r="C441" s="262"/>
      <c r="D441" s="251" t="s">
        <v>257</v>
      </c>
      <c r="E441" s="263" t="s">
        <v>1</v>
      </c>
      <c r="F441" s="264" t="s">
        <v>1131</v>
      </c>
      <c r="G441" s="262"/>
      <c r="H441" s="265">
        <v>196</v>
      </c>
      <c r="I441" s="266"/>
      <c r="J441" s="262"/>
      <c r="K441" s="262"/>
      <c r="L441" s="267"/>
      <c r="M441" s="268"/>
      <c r="N441" s="269"/>
      <c r="O441" s="269"/>
      <c r="P441" s="269"/>
      <c r="Q441" s="269"/>
      <c r="R441" s="269"/>
      <c r="S441" s="269"/>
      <c r="T441" s="27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71" t="s">
        <v>257</v>
      </c>
      <c r="AU441" s="271" t="s">
        <v>91</v>
      </c>
      <c r="AV441" s="13" t="s">
        <v>91</v>
      </c>
      <c r="AW441" s="13" t="s">
        <v>38</v>
      </c>
      <c r="AX441" s="13" t="s">
        <v>82</v>
      </c>
      <c r="AY441" s="271" t="s">
        <v>133</v>
      </c>
    </row>
    <row r="442" s="13" customFormat="1">
      <c r="A442" s="13"/>
      <c r="B442" s="261"/>
      <c r="C442" s="262"/>
      <c r="D442" s="251" t="s">
        <v>257</v>
      </c>
      <c r="E442" s="263" t="s">
        <v>1</v>
      </c>
      <c r="F442" s="264" t="s">
        <v>1132</v>
      </c>
      <c r="G442" s="262"/>
      <c r="H442" s="265">
        <v>105</v>
      </c>
      <c r="I442" s="266"/>
      <c r="J442" s="262"/>
      <c r="K442" s="262"/>
      <c r="L442" s="267"/>
      <c r="M442" s="268"/>
      <c r="N442" s="269"/>
      <c r="O442" s="269"/>
      <c r="P442" s="269"/>
      <c r="Q442" s="269"/>
      <c r="R442" s="269"/>
      <c r="S442" s="269"/>
      <c r="T442" s="27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71" t="s">
        <v>257</v>
      </c>
      <c r="AU442" s="271" t="s">
        <v>91</v>
      </c>
      <c r="AV442" s="13" t="s">
        <v>91</v>
      </c>
      <c r="AW442" s="13" t="s">
        <v>38</v>
      </c>
      <c r="AX442" s="13" t="s">
        <v>82</v>
      </c>
      <c r="AY442" s="271" t="s">
        <v>133</v>
      </c>
    </row>
    <row r="443" s="14" customFormat="1">
      <c r="A443" s="14"/>
      <c r="B443" s="272"/>
      <c r="C443" s="273"/>
      <c r="D443" s="251" t="s">
        <v>257</v>
      </c>
      <c r="E443" s="274" t="s">
        <v>1</v>
      </c>
      <c r="F443" s="275" t="s">
        <v>260</v>
      </c>
      <c r="G443" s="273"/>
      <c r="H443" s="276">
        <v>301</v>
      </c>
      <c r="I443" s="277"/>
      <c r="J443" s="273"/>
      <c r="K443" s="273"/>
      <c r="L443" s="278"/>
      <c r="M443" s="279"/>
      <c r="N443" s="280"/>
      <c r="O443" s="280"/>
      <c r="P443" s="280"/>
      <c r="Q443" s="280"/>
      <c r="R443" s="280"/>
      <c r="S443" s="280"/>
      <c r="T443" s="28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82" t="s">
        <v>257</v>
      </c>
      <c r="AU443" s="282" t="s">
        <v>91</v>
      </c>
      <c r="AV443" s="14" t="s">
        <v>152</v>
      </c>
      <c r="AW443" s="14" t="s">
        <v>38</v>
      </c>
      <c r="AX443" s="14" t="s">
        <v>21</v>
      </c>
      <c r="AY443" s="282" t="s">
        <v>133</v>
      </c>
    </row>
    <row r="444" s="2" customFormat="1" ht="16.5" customHeight="1">
      <c r="A444" s="39"/>
      <c r="B444" s="40"/>
      <c r="C444" s="237" t="s">
        <v>683</v>
      </c>
      <c r="D444" s="237" t="s">
        <v>136</v>
      </c>
      <c r="E444" s="238" t="s">
        <v>1133</v>
      </c>
      <c r="F444" s="239" t="s">
        <v>1134</v>
      </c>
      <c r="G444" s="240" t="s">
        <v>289</v>
      </c>
      <c r="H444" s="241">
        <v>86</v>
      </c>
      <c r="I444" s="242"/>
      <c r="J444" s="243">
        <f>ROUND(I444*H444,2)</f>
        <v>0</v>
      </c>
      <c r="K444" s="244"/>
      <c r="L444" s="45"/>
      <c r="M444" s="245" t="s">
        <v>1</v>
      </c>
      <c r="N444" s="246" t="s">
        <v>47</v>
      </c>
      <c r="O444" s="92"/>
      <c r="P444" s="247">
        <f>O444*H444</f>
        <v>0</v>
      </c>
      <c r="Q444" s="247">
        <v>0.0020999999999999999</v>
      </c>
      <c r="R444" s="247">
        <f>Q444*H444</f>
        <v>0.18059999999999998</v>
      </c>
      <c r="S444" s="247">
        <v>0</v>
      </c>
      <c r="T444" s="248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9" t="s">
        <v>152</v>
      </c>
      <c r="AT444" s="249" t="s">
        <v>136</v>
      </c>
      <c r="AU444" s="249" t="s">
        <v>91</v>
      </c>
      <c r="AY444" s="18" t="s">
        <v>133</v>
      </c>
      <c r="BE444" s="250">
        <f>IF(N444="základní",J444,0)</f>
        <v>0</v>
      </c>
      <c r="BF444" s="250">
        <f>IF(N444="snížená",J444,0)</f>
        <v>0</v>
      </c>
      <c r="BG444" s="250">
        <f>IF(N444="zákl. přenesená",J444,0)</f>
        <v>0</v>
      </c>
      <c r="BH444" s="250">
        <f>IF(N444="sníž. přenesená",J444,0)</f>
        <v>0</v>
      </c>
      <c r="BI444" s="250">
        <f>IF(N444="nulová",J444,0)</f>
        <v>0</v>
      </c>
      <c r="BJ444" s="18" t="s">
        <v>21</v>
      </c>
      <c r="BK444" s="250">
        <f>ROUND(I444*H444,2)</f>
        <v>0</v>
      </c>
      <c r="BL444" s="18" t="s">
        <v>152</v>
      </c>
      <c r="BM444" s="249" t="s">
        <v>1135</v>
      </c>
    </row>
    <row r="445" s="2" customFormat="1">
      <c r="A445" s="39"/>
      <c r="B445" s="40"/>
      <c r="C445" s="41"/>
      <c r="D445" s="251" t="s">
        <v>142</v>
      </c>
      <c r="E445" s="41"/>
      <c r="F445" s="252" t="s">
        <v>1125</v>
      </c>
      <c r="G445" s="41"/>
      <c r="H445" s="41"/>
      <c r="I445" s="145"/>
      <c r="J445" s="41"/>
      <c r="K445" s="41"/>
      <c r="L445" s="45"/>
      <c r="M445" s="253"/>
      <c r="N445" s="254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142</v>
      </c>
      <c r="AU445" s="18" t="s">
        <v>91</v>
      </c>
    </row>
    <row r="446" s="13" customFormat="1">
      <c r="A446" s="13"/>
      <c r="B446" s="261"/>
      <c r="C446" s="262"/>
      <c r="D446" s="251" t="s">
        <v>257</v>
      </c>
      <c r="E446" s="263" t="s">
        <v>1</v>
      </c>
      <c r="F446" s="264" t="s">
        <v>1136</v>
      </c>
      <c r="G446" s="262"/>
      <c r="H446" s="265">
        <v>56</v>
      </c>
      <c r="I446" s="266"/>
      <c r="J446" s="262"/>
      <c r="K446" s="262"/>
      <c r="L446" s="267"/>
      <c r="M446" s="268"/>
      <c r="N446" s="269"/>
      <c r="O446" s="269"/>
      <c r="P446" s="269"/>
      <c r="Q446" s="269"/>
      <c r="R446" s="269"/>
      <c r="S446" s="269"/>
      <c r="T446" s="27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71" t="s">
        <v>257</v>
      </c>
      <c r="AU446" s="271" t="s">
        <v>91</v>
      </c>
      <c r="AV446" s="13" t="s">
        <v>91</v>
      </c>
      <c r="AW446" s="13" t="s">
        <v>38</v>
      </c>
      <c r="AX446" s="13" t="s">
        <v>82</v>
      </c>
      <c r="AY446" s="271" t="s">
        <v>133</v>
      </c>
    </row>
    <row r="447" s="13" customFormat="1">
      <c r="A447" s="13"/>
      <c r="B447" s="261"/>
      <c r="C447" s="262"/>
      <c r="D447" s="251" t="s">
        <v>257</v>
      </c>
      <c r="E447" s="263" t="s">
        <v>1</v>
      </c>
      <c r="F447" s="264" t="s">
        <v>1137</v>
      </c>
      <c r="G447" s="262"/>
      <c r="H447" s="265">
        <v>30</v>
      </c>
      <c r="I447" s="266"/>
      <c r="J447" s="262"/>
      <c r="K447" s="262"/>
      <c r="L447" s="267"/>
      <c r="M447" s="268"/>
      <c r="N447" s="269"/>
      <c r="O447" s="269"/>
      <c r="P447" s="269"/>
      <c r="Q447" s="269"/>
      <c r="R447" s="269"/>
      <c r="S447" s="269"/>
      <c r="T447" s="27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71" t="s">
        <v>257</v>
      </c>
      <c r="AU447" s="271" t="s">
        <v>91</v>
      </c>
      <c r="AV447" s="13" t="s">
        <v>91</v>
      </c>
      <c r="AW447" s="13" t="s">
        <v>38</v>
      </c>
      <c r="AX447" s="13" t="s">
        <v>82</v>
      </c>
      <c r="AY447" s="271" t="s">
        <v>133</v>
      </c>
    </row>
    <row r="448" s="14" customFormat="1">
      <c r="A448" s="14"/>
      <c r="B448" s="272"/>
      <c r="C448" s="273"/>
      <c r="D448" s="251" t="s">
        <v>257</v>
      </c>
      <c r="E448" s="274" t="s">
        <v>1</v>
      </c>
      <c r="F448" s="275" t="s">
        <v>260</v>
      </c>
      <c r="G448" s="273"/>
      <c r="H448" s="276">
        <v>86</v>
      </c>
      <c r="I448" s="277"/>
      <c r="J448" s="273"/>
      <c r="K448" s="273"/>
      <c r="L448" s="278"/>
      <c r="M448" s="279"/>
      <c r="N448" s="280"/>
      <c r="O448" s="280"/>
      <c r="P448" s="280"/>
      <c r="Q448" s="280"/>
      <c r="R448" s="280"/>
      <c r="S448" s="280"/>
      <c r="T448" s="28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82" t="s">
        <v>257</v>
      </c>
      <c r="AU448" s="282" t="s">
        <v>91</v>
      </c>
      <c r="AV448" s="14" t="s">
        <v>152</v>
      </c>
      <c r="AW448" s="14" t="s">
        <v>38</v>
      </c>
      <c r="AX448" s="14" t="s">
        <v>21</v>
      </c>
      <c r="AY448" s="282" t="s">
        <v>133</v>
      </c>
    </row>
    <row r="449" s="2" customFormat="1" ht="16.5" customHeight="1">
      <c r="A449" s="39"/>
      <c r="B449" s="40"/>
      <c r="C449" s="237" t="s">
        <v>689</v>
      </c>
      <c r="D449" s="237" t="s">
        <v>136</v>
      </c>
      <c r="E449" s="238" t="s">
        <v>1138</v>
      </c>
      <c r="F449" s="239" t="s">
        <v>1139</v>
      </c>
      <c r="G449" s="240" t="s">
        <v>254</v>
      </c>
      <c r="H449" s="241">
        <v>213.59999999999999</v>
      </c>
      <c r="I449" s="242"/>
      <c r="J449" s="243">
        <f>ROUND(I449*H449,2)</f>
        <v>0</v>
      </c>
      <c r="K449" s="244"/>
      <c r="L449" s="45"/>
      <c r="M449" s="245" t="s">
        <v>1</v>
      </c>
      <c r="N449" s="246" t="s">
        <v>47</v>
      </c>
      <c r="O449" s="92"/>
      <c r="P449" s="247">
        <f>O449*H449</f>
        <v>0</v>
      </c>
      <c r="Q449" s="247">
        <v>0</v>
      </c>
      <c r="R449" s="247">
        <f>Q449*H449</f>
        <v>0</v>
      </c>
      <c r="S449" s="247">
        <v>0</v>
      </c>
      <c r="T449" s="248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9" t="s">
        <v>152</v>
      </c>
      <c r="AT449" s="249" t="s">
        <v>136</v>
      </c>
      <c r="AU449" s="249" t="s">
        <v>91</v>
      </c>
      <c r="AY449" s="18" t="s">
        <v>133</v>
      </c>
      <c r="BE449" s="250">
        <f>IF(N449="základní",J449,0)</f>
        <v>0</v>
      </c>
      <c r="BF449" s="250">
        <f>IF(N449="snížená",J449,0)</f>
        <v>0</v>
      </c>
      <c r="BG449" s="250">
        <f>IF(N449="zákl. přenesená",J449,0)</f>
        <v>0</v>
      </c>
      <c r="BH449" s="250">
        <f>IF(N449="sníž. přenesená",J449,0)</f>
        <v>0</v>
      </c>
      <c r="BI449" s="250">
        <f>IF(N449="nulová",J449,0)</f>
        <v>0</v>
      </c>
      <c r="BJ449" s="18" t="s">
        <v>21</v>
      </c>
      <c r="BK449" s="250">
        <f>ROUND(I449*H449,2)</f>
        <v>0</v>
      </c>
      <c r="BL449" s="18" t="s">
        <v>152</v>
      </c>
      <c r="BM449" s="249" t="s">
        <v>1140</v>
      </c>
    </row>
    <row r="450" s="2" customFormat="1">
      <c r="A450" s="39"/>
      <c r="B450" s="40"/>
      <c r="C450" s="41"/>
      <c r="D450" s="251" t="s">
        <v>142</v>
      </c>
      <c r="E450" s="41"/>
      <c r="F450" s="252" t="s">
        <v>1141</v>
      </c>
      <c r="G450" s="41"/>
      <c r="H450" s="41"/>
      <c r="I450" s="145"/>
      <c r="J450" s="41"/>
      <c r="K450" s="41"/>
      <c r="L450" s="45"/>
      <c r="M450" s="253"/>
      <c r="N450" s="254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142</v>
      </c>
      <c r="AU450" s="18" t="s">
        <v>91</v>
      </c>
    </row>
    <row r="451" s="15" customFormat="1">
      <c r="A451" s="15"/>
      <c r="B451" s="294"/>
      <c r="C451" s="295"/>
      <c r="D451" s="251" t="s">
        <v>257</v>
      </c>
      <c r="E451" s="296" t="s">
        <v>1</v>
      </c>
      <c r="F451" s="297" t="s">
        <v>1142</v>
      </c>
      <c r="G451" s="295"/>
      <c r="H451" s="296" t="s">
        <v>1</v>
      </c>
      <c r="I451" s="298"/>
      <c r="J451" s="295"/>
      <c r="K451" s="295"/>
      <c r="L451" s="299"/>
      <c r="M451" s="300"/>
      <c r="N451" s="301"/>
      <c r="O451" s="301"/>
      <c r="P451" s="301"/>
      <c r="Q451" s="301"/>
      <c r="R451" s="301"/>
      <c r="S451" s="301"/>
      <c r="T451" s="302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303" t="s">
        <v>257</v>
      </c>
      <c r="AU451" s="303" t="s">
        <v>91</v>
      </c>
      <c r="AV451" s="15" t="s">
        <v>21</v>
      </c>
      <c r="AW451" s="15" t="s">
        <v>38</v>
      </c>
      <c r="AX451" s="15" t="s">
        <v>82</v>
      </c>
      <c r="AY451" s="303" t="s">
        <v>133</v>
      </c>
    </row>
    <row r="452" s="13" customFormat="1">
      <c r="A452" s="13"/>
      <c r="B452" s="261"/>
      <c r="C452" s="262"/>
      <c r="D452" s="251" t="s">
        <v>257</v>
      </c>
      <c r="E452" s="263" t="s">
        <v>1</v>
      </c>
      <c r="F452" s="264" t="s">
        <v>1143</v>
      </c>
      <c r="G452" s="262"/>
      <c r="H452" s="265">
        <v>112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71" t="s">
        <v>257</v>
      </c>
      <c r="AU452" s="271" t="s">
        <v>91</v>
      </c>
      <c r="AV452" s="13" t="s">
        <v>91</v>
      </c>
      <c r="AW452" s="13" t="s">
        <v>38</v>
      </c>
      <c r="AX452" s="13" t="s">
        <v>82</v>
      </c>
      <c r="AY452" s="271" t="s">
        <v>133</v>
      </c>
    </row>
    <row r="453" s="13" customFormat="1">
      <c r="A453" s="13"/>
      <c r="B453" s="261"/>
      <c r="C453" s="262"/>
      <c r="D453" s="251" t="s">
        <v>257</v>
      </c>
      <c r="E453" s="263" t="s">
        <v>1</v>
      </c>
      <c r="F453" s="264" t="s">
        <v>1144</v>
      </c>
      <c r="G453" s="262"/>
      <c r="H453" s="265">
        <v>60</v>
      </c>
      <c r="I453" s="266"/>
      <c r="J453" s="262"/>
      <c r="K453" s="262"/>
      <c r="L453" s="267"/>
      <c r="M453" s="268"/>
      <c r="N453" s="269"/>
      <c r="O453" s="269"/>
      <c r="P453" s="269"/>
      <c r="Q453" s="269"/>
      <c r="R453" s="269"/>
      <c r="S453" s="269"/>
      <c r="T453" s="27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71" t="s">
        <v>257</v>
      </c>
      <c r="AU453" s="271" t="s">
        <v>91</v>
      </c>
      <c r="AV453" s="13" t="s">
        <v>91</v>
      </c>
      <c r="AW453" s="13" t="s">
        <v>38</v>
      </c>
      <c r="AX453" s="13" t="s">
        <v>82</v>
      </c>
      <c r="AY453" s="271" t="s">
        <v>133</v>
      </c>
    </row>
    <row r="454" s="16" customFormat="1">
      <c r="A454" s="16"/>
      <c r="B454" s="304"/>
      <c r="C454" s="305"/>
      <c r="D454" s="251" t="s">
        <v>257</v>
      </c>
      <c r="E454" s="306" t="s">
        <v>1</v>
      </c>
      <c r="F454" s="307" t="s">
        <v>666</v>
      </c>
      <c r="G454" s="305"/>
      <c r="H454" s="308">
        <v>172</v>
      </c>
      <c r="I454" s="309"/>
      <c r="J454" s="305"/>
      <c r="K454" s="305"/>
      <c r="L454" s="310"/>
      <c r="M454" s="311"/>
      <c r="N454" s="312"/>
      <c r="O454" s="312"/>
      <c r="P454" s="312"/>
      <c r="Q454" s="312"/>
      <c r="R454" s="312"/>
      <c r="S454" s="312"/>
      <c r="T454" s="313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314" t="s">
        <v>257</v>
      </c>
      <c r="AU454" s="314" t="s">
        <v>91</v>
      </c>
      <c r="AV454" s="16" t="s">
        <v>147</v>
      </c>
      <c r="AW454" s="16" t="s">
        <v>38</v>
      </c>
      <c r="AX454" s="16" t="s">
        <v>82</v>
      </c>
      <c r="AY454" s="314" t="s">
        <v>133</v>
      </c>
    </row>
    <row r="455" s="15" customFormat="1">
      <c r="A455" s="15"/>
      <c r="B455" s="294"/>
      <c r="C455" s="295"/>
      <c r="D455" s="251" t="s">
        <v>257</v>
      </c>
      <c r="E455" s="296" t="s">
        <v>1</v>
      </c>
      <c r="F455" s="297" t="s">
        <v>1145</v>
      </c>
      <c r="G455" s="295"/>
      <c r="H455" s="296" t="s">
        <v>1</v>
      </c>
      <c r="I455" s="298"/>
      <c r="J455" s="295"/>
      <c r="K455" s="295"/>
      <c r="L455" s="299"/>
      <c r="M455" s="300"/>
      <c r="N455" s="301"/>
      <c r="O455" s="301"/>
      <c r="P455" s="301"/>
      <c r="Q455" s="301"/>
      <c r="R455" s="301"/>
      <c r="S455" s="301"/>
      <c r="T455" s="302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303" t="s">
        <v>257</v>
      </c>
      <c r="AU455" s="303" t="s">
        <v>91</v>
      </c>
      <c r="AV455" s="15" t="s">
        <v>21</v>
      </c>
      <c r="AW455" s="15" t="s">
        <v>38</v>
      </c>
      <c r="AX455" s="15" t="s">
        <v>82</v>
      </c>
      <c r="AY455" s="303" t="s">
        <v>133</v>
      </c>
    </row>
    <row r="456" s="13" customFormat="1">
      <c r="A456" s="13"/>
      <c r="B456" s="261"/>
      <c r="C456" s="262"/>
      <c r="D456" s="251" t="s">
        <v>257</v>
      </c>
      <c r="E456" s="263" t="s">
        <v>1</v>
      </c>
      <c r="F456" s="264" t="s">
        <v>1146</v>
      </c>
      <c r="G456" s="262"/>
      <c r="H456" s="265">
        <v>19.199999999999999</v>
      </c>
      <c r="I456" s="266"/>
      <c r="J456" s="262"/>
      <c r="K456" s="262"/>
      <c r="L456" s="267"/>
      <c r="M456" s="268"/>
      <c r="N456" s="269"/>
      <c r="O456" s="269"/>
      <c r="P456" s="269"/>
      <c r="Q456" s="269"/>
      <c r="R456" s="269"/>
      <c r="S456" s="269"/>
      <c r="T456" s="27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71" t="s">
        <v>257</v>
      </c>
      <c r="AU456" s="271" t="s">
        <v>91</v>
      </c>
      <c r="AV456" s="13" t="s">
        <v>91</v>
      </c>
      <c r="AW456" s="13" t="s">
        <v>38</v>
      </c>
      <c r="AX456" s="13" t="s">
        <v>82</v>
      </c>
      <c r="AY456" s="271" t="s">
        <v>133</v>
      </c>
    </row>
    <row r="457" s="13" customFormat="1">
      <c r="A457" s="13"/>
      <c r="B457" s="261"/>
      <c r="C457" s="262"/>
      <c r="D457" s="251" t="s">
        <v>257</v>
      </c>
      <c r="E457" s="263" t="s">
        <v>1</v>
      </c>
      <c r="F457" s="264" t="s">
        <v>1147</v>
      </c>
      <c r="G457" s="262"/>
      <c r="H457" s="265">
        <v>22.399999999999999</v>
      </c>
      <c r="I457" s="266"/>
      <c r="J457" s="262"/>
      <c r="K457" s="262"/>
      <c r="L457" s="267"/>
      <c r="M457" s="268"/>
      <c r="N457" s="269"/>
      <c r="O457" s="269"/>
      <c r="P457" s="269"/>
      <c r="Q457" s="269"/>
      <c r="R457" s="269"/>
      <c r="S457" s="269"/>
      <c r="T457" s="27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71" t="s">
        <v>257</v>
      </c>
      <c r="AU457" s="271" t="s">
        <v>91</v>
      </c>
      <c r="AV457" s="13" t="s">
        <v>91</v>
      </c>
      <c r="AW457" s="13" t="s">
        <v>38</v>
      </c>
      <c r="AX457" s="13" t="s">
        <v>82</v>
      </c>
      <c r="AY457" s="271" t="s">
        <v>133</v>
      </c>
    </row>
    <row r="458" s="16" customFormat="1">
      <c r="A458" s="16"/>
      <c r="B458" s="304"/>
      <c r="C458" s="305"/>
      <c r="D458" s="251" t="s">
        <v>257</v>
      </c>
      <c r="E458" s="306" t="s">
        <v>1</v>
      </c>
      <c r="F458" s="307" t="s">
        <v>666</v>
      </c>
      <c r="G458" s="305"/>
      <c r="H458" s="308">
        <v>41.599999999999994</v>
      </c>
      <c r="I458" s="309"/>
      <c r="J458" s="305"/>
      <c r="K458" s="305"/>
      <c r="L458" s="310"/>
      <c r="M458" s="311"/>
      <c r="N458" s="312"/>
      <c r="O458" s="312"/>
      <c r="P458" s="312"/>
      <c r="Q458" s="312"/>
      <c r="R458" s="312"/>
      <c r="S458" s="312"/>
      <c r="T458" s="313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T458" s="314" t="s">
        <v>257</v>
      </c>
      <c r="AU458" s="314" t="s">
        <v>91</v>
      </c>
      <c r="AV458" s="16" t="s">
        <v>147</v>
      </c>
      <c r="AW458" s="16" t="s">
        <v>38</v>
      </c>
      <c r="AX458" s="16" t="s">
        <v>82</v>
      </c>
      <c r="AY458" s="314" t="s">
        <v>133</v>
      </c>
    </row>
    <row r="459" s="14" customFormat="1">
      <c r="A459" s="14"/>
      <c r="B459" s="272"/>
      <c r="C459" s="273"/>
      <c r="D459" s="251" t="s">
        <v>257</v>
      </c>
      <c r="E459" s="274" t="s">
        <v>1</v>
      </c>
      <c r="F459" s="275" t="s">
        <v>260</v>
      </c>
      <c r="G459" s="273"/>
      <c r="H459" s="276">
        <v>213.59999999999999</v>
      </c>
      <c r="I459" s="277"/>
      <c r="J459" s="273"/>
      <c r="K459" s="273"/>
      <c r="L459" s="278"/>
      <c r="M459" s="279"/>
      <c r="N459" s="280"/>
      <c r="O459" s="280"/>
      <c r="P459" s="280"/>
      <c r="Q459" s="280"/>
      <c r="R459" s="280"/>
      <c r="S459" s="280"/>
      <c r="T459" s="28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82" t="s">
        <v>257</v>
      </c>
      <c r="AU459" s="282" t="s">
        <v>91</v>
      </c>
      <c r="AV459" s="14" t="s">
        <v>152</v>
      </c>
      <c r="AW459" s="14" t="s">
        <v>38</v>
      </c>
      <c r="AX459" s="14" t="s">
        <v>21</v>
      </c>
      <c r="AY459" s="282" t="s">
        <v>133</v>
      </c>
    </row>
    <row r="460" s="12" customFormat="1" ht="22.8" customHeight="1">
      <c r="A460" s="12"/>
      <c r="B460" s="221"/>
      <c r="C460" s="222"/>
      <c r="D460" s="223" t="s">
        <v>81</v>
      </c>
      <c r="E460" s="235" t="s">
        <v>152</v>
      </c>
      <c r="F460" s="235" t="s">
        <v>1148</v>
      </c>
      <c r="G460" s="222"/>
      <c r="H460" s="222"/>
      <c r="I460" s="225"/>
      <c r="J460" s="236">
        <f>BK460</f>
        <v>0</v>
      </c>
      <c r="K460" s="222"/>
      <c r="L460" s="227"/>
      <c r="M460" s="228"/>
      <c r="N460" s="229"/>
      <c r="O460" s="229"/>
      <c r="P460" s="230">
        <f>SUM(P461:P547)</f>
        <v>0</v>
      </c>
      <c r="Q460" s="229"/>
      <c r="R460" s="230">
        <f>SUM(R461:R547)</f>
        <v>222.36738604999999</v>
      </c>
      <c r="S460" s="229"/>
      <c r="T460" s="231">
        <f>SUM(T461:T547)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32" t="s">
        <v>21</v>
      </c>
      <c r="AT460" s="233" t="s">
        <v>81</v>
      </c>
      <c r="AU460" s="233" t="s">
        <v>21</v>
      </c>
      <c r="AY460" s="232" t="s">
        <v>133</v>
      </c>
      <c r="BK460" s="234">
        <f>SUM(BK461:BK547)</f>
        <v>0</v>
      </c>
    </row>
    <row r="461" s="2" customFormat="1" ht="21.75" customHeight="1">
      <c r="A461" s="39"/>
      <c r="B461" s="40"/>
      <c r="C461" s="237" t="s">
        <v>695</v>
      </c>
      <c r="D461" s="237" t="s">
        <v>136</v>
      </c>
      <c r="E461" s="238" t="s">
        <v>1149</v>
      </c>
      <c r="F461" s="239" t="s">
        <v>1150</v>
      </c>
      <c r="G461" s="240" t="s">
        <v>302</v>
      </c>
      <c r="H461" s="241">
        <v>23.271000000000001</v>
      </c>
      <c r="I461" s="242"/>
      <c r="J461" s="243">
        <f>ROUND(I461*H461,2)</f>
        <v>0</v>
      </c>
      <c r="K461" s="244"/>
      <c r="L461" s="45"/>
      <c r="M461" s="245" t="s">
        <v>1</v>
      </c>
      <c r="N461" s="246" t="s">
        <v>47</v>
      </c>
      <c r="O461" s="92"/>
      <c r="P461" s="247">
        <f>O461*H461</f>
        <v>0</v>
      </c>
      <c r="Q461" s="247">
        <v>0</v>
      </c>
      <c r="R461" s="247">
        <f>Q461*H461</f>
        <v>0</v>
      </c>
      <c r="S461" s="247">
        <v>0</v>
      </c>
      <c r="T461" s="24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9" t="s">
        <v>152</v>
      </c>
      <c r="AT461" s="249" t="s">
        <v>136</v>
      </c>
      <c r="AU461" s="249" t="s">
        <v>91</v>
      </c>
      <c r="AY461" s="18" t="s">
        <v>133</v>
      </c>
      <c r="BE461" s="250">
        <f>IF(N461="základní",J461,0)</f>
        <v>0</v>
      </c>
      <c r="BF461" s="250">
        <f>IF(N461="snížená",J461,0)</f>
        <v>0</v>
      </c>
      <c r="BG461" s="250">
        <f>IF(N461="zákl. přenesená",J461,0)</f>
        <v>0</v>
      </c>
      <c r="BH461" s="250">
        <f>IF(N461="sníž. přenesená",J461,0)</f>
        <v>0</v>
      </c>
      <c r="BI461" s="250">
        <f>IF(N461="nulová",J461,0)</f>
        <v>0</v>
      </c>
      <c r="BJ461" s="18" t="s">
        <v>21</v>
      </c>
      <c r="BK461" s="250">
        <f>ROUND(I461*H461,2)</f>
        <v>0</v>
      </c>
      <c r="BL461" s="18" t="s">
        <v>152</v>
      </c>
      <c r="BM461" s="249" t="s">
        <v>1151</v>
      </c>
    </row>
    <row r="462" s="2" customFormat="1">
      <c r="A462" s="39"/>
      <c r="B462" s="40"/>
      <c r="C462" s="41"/>
      <c r="D462" s="251" t="s">
        <v>142</v>
      </c>
      <c r="E462" s="41"/>
      <c r="F462" s="252" t="s">
        <v>1152</v>
      </c>
      <c r="G462" s="41"/>
      <c r="H462" s="41"/>
      <c r="I462" s="145"/>
      <c r="J462" s="41"/>
      <c r="K462" s="41"/>
      <c r="L462" s="45"/>
      <c r="M462" s="253"/>
      <c r="N462" s="254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142</v>
      </c>
      <c r="AU462" s="18" t="s">
        <v>91</v>
      </c>
    </row>
    <row r="463" s="13" customFormat="1">
      <c r="A463" s="13"/>
      <c r="B463" s="261"/>
      <c r="C463" s="262"/>
      <c r="D463" s="251" t="s">
        <v>257</v>
      </c>
      <c r="E463" s="263" t="s">
        <v>1</v>
      </c>
      <c r="F463" s="264" t="s">
        <v>1153</v>
      </c>
      <c r="G463" s="262"/>
      <c r="H463" s="265">
        <v>11.304</v>
      </c>
      <c r="I463" s="266"/>
      <c r="J463" s="262"/>
      <c r="K463" s="262"/>
      <c r="L463" s="267"/>
      <c r="M463" s="268"/>
      <c r="N463" s="269"/>
      <c r="O463" s="269"/>
      <c r="P463" s="269"/>
      <c r="Q463" s="269"/>
      <c r="R463" s="269"/>
      <c r="S463" s="269"/>
      <c r="T463" s="27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71" t="s">
        <v>257</v>
      </c>
      <c r="AU463" s="271" t="s">
        <v>91</v>
      </c>
      <c r="AV463" s="13" t="s">
        <v>91</v>
      </c>
      <c r="AW463" s="13" t="s">
        <v>38</v>
      </c>
      <c r="AX463" s="13" t="s">
        <v>82</v>
      </c>
      <c r="AY463" s="271" t="s">
        <v>133</v>
      </c>
    </row>
    <row r="464" s="13" customFormat="1">
      <c r="A464" s="13"/>
      <c r="B464" s="261"/>
      <c r="C464" s="262"/>
      <c r="D464" s="251" t="s">
        <v>257</v>
      </c>
      <c r="E464" s="263" t="s">
        <v>1</v>
      </c>
      <c r="F464" s="264" t="s">
        <v>1154</v>
      </c>
      <c r="G464" s="262"/>
      <c r="H464" s="265">
        <v>0.028000000000000001</v>
      </c>
      <c r="I464" s="266"/>
      <c r="J464" s="262"/>
      <c r="K464" s="262"/>
      <c r="L464" s="267"/>
      <c r="M464" s="268"/>
      <c r="N464" s="269"/>
      <c r="O464" s="269"/>
      <c r="P464" s="269"/>
      <c r="Q464" s="269"/>
      <c r="R464" s="269"/>
      <c r="S464" s="269"/>
      <c r="T464" s="27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71" t="s">
        <v>257</v>
      </c>
      <c r="AU464" s="271" t="s">
        <v>91</v>
      </c>
      <c r="AV464" s="13" t="s">
        <v>91</v>
      </c>
      <c r="AW464" s="13" t="s">
        <v>38</v>
      </c>
      <c r="AX464" s="13" t="s">
        <v>82</v>
      </c>
      <c r="AY464" s="271" t="s">
        <v>133</v>
      </c>
    </row>
    <row r="465" s="13" customFormat="1">
      <c r="A465" s="13"/>
      <c r="B465" s="261"/>
      <c r="C465" s="262"/>
      <c r="D465" s="251" t="s">
        <v>257</v>
      </c>
      <c r="E465" s="263" t="s">
        <v>1</v>
      </c>
      <c r="F465" s="264" t="s">
        <v>1155</v>
      </c>
      <c r="G465" s="262"/>
      <c r="H465" s="265">
        <v>11.91</v>
      </c>
      <c r="I465" s="266"/>
      <c r="J465" s="262"/>
      <c r="K465" s="262"/>
      <c r="L465" s="267"/>
      <c r="M465" s="268"/>
      <c r="N465" s="269"/>
      <c r="O465" s="269"/>
      <c r="P465" s="269"/>
      <c r="Q465" s="269"/>
      <c r="R465" s="269"/>
      <c r="S465" s="269"/>
      <c r="T465" s="27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71" t="s">
        <v>257</v>
      </c>
      <c r="AU465" s="271" t="s">
        <v>91</v>
      </c>
      <c r="AV465" s="13" t="s">
        <v>91</v>
      </c>
      <c r="AW465" s="13" t="s">
        <v>38</v>
      </c>
      <c r="AX465" s="13" t="s">
        <v>82</v>
      </c>
      <c r="AY465" s="271" t="s">
        <v>133</v>
      </c>
    </row>
    <row r="466" s="13" customFormat="1">
      <c r="A466" s="13"/>
      <c r="B466" s="261"/>
      <c r="C466" s="262"/>
      <c r="D466" s="251" t="s">
        <v>257</v>
      </c>
      <c r="E466" s="263" t="s">
        <v>1</v>
      </c>
      <c r="F466" s="264" t="s">
        <v>1156</v>
      </c>
      <c r="G466" s="262"/>
      <c r="H466" s="265">
        <v>0.029000000000000001</v>
      </c>
      <c r="I466" s="266"/>
      <c r="J466" s="262"/>
      <c r="K466" s="262"/>
      <c r="L466" s="267"/>
      <c r="M466" s="268"/>
      <c r="N466" s="269"/>
      <c r="O466" s="269"/>
      <c r="P466" s="269"/>
      <c r="Q466" s="269"/>
      <c r="R466" s="269"/>
      <c r="S466" s="269"/>
      <c r="T466" s="27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71" t="s">
        <v>257</v>
      </c>
      <c r="AU466" s="271" t="s">
        <v>91</v>
      </c>
      <c r="AV466" s="13" t="s">
        <v>91</v>
      </c>
      <c r="AW466" s="13" t="s">
        <v>38</v>
      </c>
      <c r="AX466" s="13" t="s">
        <v>82</v>
      </c>
      <c r="AY466" s="271" t="s">
        <v>133</v>
      </c>
    </row>
    <row r="467" s="14" customFormat="1">
      <c r="A467" s="14"/>
      <c r="B467" s="272"/>
      <c r="C467" s="273"/>
      <c r="D467" s="251" t="s">
        <v>257</v>
      </c>
      <c r="E467" s="274" t="s">
        <v>1</v>
      </c>
      <c r="F467" s="275" t="s">
        <v>260</v>
      </c>
      <c r="G467" s="273"/>
      <c r="H467" s="276">
        <v>23.271000000000001</v>
      </c>
      <c r="I467" s="277"/>
      <c r="J467" s="273"/>
      <c r="K467" s="273"/>
      <c r="L467" s="278"/>
      <c r="M467" s="279"/>
      <c r="N467" s="280"/>
      <c r="O467" s="280"/>
      <c r="P467" s="280"/>
      <c r="Q467" s="280"/>
      <c r="R467" s="280"/>
      <c r="S467" s="280"/>
      <c r="T467" s="28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82" t="s">
        <v>257</v>
      </c>
      <c r="AU467" s="282" t="s">
        <v>91</v>
      </c>
      <c r="AV467" s="14" t="s">
        <v>152</v>
      </c>
      <c r="AW467" s="14" t="s">
        <v>38</v>
      </c>
      <c r="AX467" s="14" t="s">
        <v>21</v>
      </c>
      <c r="AY467" s="282" t="s">
        <v>133</v>
      </c>
    </row>
    <row r="468" s="2" customFormat="1" ht="21.75" customHeight="1">
      <c r="A468" s="39"/>
      <c r="B468" s="40"/>
      <c r="C468" s="237" t="s">
        <v>699</v>
      </c>
      <c r="D468" s="237" t="s">
        <v>136</v>
      </c>
      <c r="E468" s="238" t="s">
        <v>1157</v>
      </c>
      <c r="F468" s="239" t="s">
        <v>1158</v>
      </c>
      <c r="G468" s="240" t="s">
        <v>254</v>
      </c>
      <c r="H468" s="241">
        <v>14.619</v>
      </c>
      <c r="I468" s="242"/>
      <c r="J468" s="243">
        <f>ROUND(I468*H468,2)</f>
        <v>0</v>
      </c>
      <c r="K468" s="244"/>
      <c r="L468" s="45"/>
      <c r="M468" s="245" t="s">
        <v>1</v>
      </c>
      <c r="N468" s="246" t="s">
        <v>47</v>
      </c>
      <c r="O468" s="92"/>
      <c r="P468" s="247">
        <f>O468*H468</f>
        <v>0</v>
      </c>
      <c r="Q468" s="247">
        <v>0.0074999999999999997</v>
      </c>
      <c r="R468" s="247">
        <f>Q468*H468</f>
        <v>0.10964249999999999</v>
      </c>
      <c r="S468" s="247">
        <v>0</v>
      </c>
      <c r="T468" s="248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9" t="s">
        <v>152</v>
      </c>
      <c r="AT468" s="249" t="s">
        <v>136</v>
      </c>
      <c r="AU468" s="249" t="s">
        <v>91</v>
      </c>
      <c r="AY468" s="18" t="s">
        <v>133</v>
      </c>
      <c r="BE468" s="250">
        <f>IF(N468="základní",J468,0)</f>
        <v>0</v>
      </c>
      <c r="BF468" s="250">
        <f>IF(N468="snížená",J468,0)</f>
        <v>0</v>
      </c>
      <c r="BG468" s="250">
        <f>IF(N468="zákl. přenesená",J468,0)</f>
        <v>0</v>
      </c>
      <c r="BH468" s="250">
        <f>IF(N468="sníž. přenesená",J468,0)</f>
        <v>0</v>
      </c>
      <c r="BI468" s="250">
        <f>IF(N468="nulová",J468,0)</f>
        <v>0</v>
      </c>
      <c r="BJ468" s="18" t="s">
        <v>21</v>
      </c>
      <c r="BK468" s="250">
        <f>ROUND(I468*H468,2)</f>
        <v>0</v>
      </c>
      <c r="BL468" s="18" t="s">
        <v>152</v>
      </c>
      <c r="BM468" s="249" t="s">
        <v>1159</v>
      </c>
    </row>
    <row r="469" s="13" customFormat="1">
      <c r="A469" s="13"/>
      <c r="B469" s="261"/>
      <c r="C469" s="262"/>
      <c r="D469" s="251" t="s">
        <v>257</v>
      </c>
      <c r="E469" s="263" t="s">
        <v>1</v>
      </c>
      <c r="F469" s="264" t="s">
        <v>1160</v>
      </c>
      <c r="G469" s="262"/>
      <c r="H469" s="265">
        <v>7.1680000000000001</v>
      </c>
      <c r="I469" s="266"/>
      <c r="J469" s="262"/>
      <c r="K469" s="262"/>
      <c r="L469" s="267"/>
      <c r="M469" s="268"/>
      <c r="N469" s="269"/>
      <c r="O469" s="269"/>
      <c r="P469" s="269"/>
      <c r="Q469" s="269"/>
      <c r="R469" s="269"/>
      <c r="S469" s="269"/>
      <c r="T469" s="27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71" t="s">
        <v>257</v>
      </c>
      <c r="AU469" s="271" t="s">
        <v>91</v>
      </c>
      <c r="AV469" s="13" t="s">
        <v>91</v>
      </c>
      <c r="AW469" s="13" t="s">
        <v>38</v>
      </c>
      <c r="AX469" s="13" t="s">
        <v>82</v>
      </c>
      <c r="AY469" s="271" t="s">
        <v>133</v>
      </c>
    </row>
    <row r="470" s="13" customFormat="1">
      <c r="A470" s="13"/>
      <c r="B470" s="261"/>
      <c r="C470" s="262"/>
      <c r="D470" s="251" t="s">
        <v>257</v>
      </c>
      <c r="E470" s="263" t="s">
        <v>1</v>
      </c>
      <c r="F470" s="264" t="s">
        <v>1161</v>
      </c>
      <c r="G470" s="262"/>
      <c r="H470" s="265">
        <v>7.4509999999999996</v>
      </c>
      <c r="I470" s="266"/>
      <c r="J470" s="262"/>
      <c r="K470" s="262"/>
      <c r="L470" s="267"/>
      <c r="M470" s="268"/>
      <c r="N470" s="269"/>
      <c r="O470" s="269"/>
      <c r="P470" s="269"/>
      <c r="Q470" s="269"/>
      <c r="R470" s="269"/>
      <c r="S470" s="269"/>
      <c r="T470" s="27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71" t="s">
        <v>257</v>
      </c>
      <c r="AU470" s="271" t="s">
        <v>91</v>
      </c>
      <c r="AV470" s="13" t="s">
        <v>91</v>
      </c>
      <c r="AW470" s="13" t="s">
        <v>38</v>
      </c>
      <c r="AX470" s="13" t="s">
        <v>82</v>
      </c>
      <c r="AY470" s="271" t="s">
        <v>133</v>
      </c>
    </row>
    <row r="471" s="14" customFormat="1">
      <c r="A471" s="14"/>
      <c r="B471" s="272"/>
      <c r="C471" s="273"/>
      <c r="D471" s="251" t="s">
        <v>257</v>
      </c>
      <c r="E471" s="274" t="s">
        <v>1</v>
      </c>
      <c r="F471" s="275" t="s">
        <v>260</v>
      </c>
      <c r="G471" s="273"/>
      <c r="H471" s="276">
        <v>14.619</v>
      </c>
      <c r="I471" s="277"/>
      <c r="J471" s="273"/>
      <c r="K471" s="273"/>
      <c r="L471" s="278"/>
      <c r="M471" s="279"/>
      <c r="N471" s="280"/>
      <c r="O471" s="280"/>
      <c r="P471" s="280"/>
      <c r="Q471" s="280"/>
      <c r="R471" s="280"/>
      <c r="S471" s="280"/>
      <c r="T471" s="28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82" t="s">
        <v>257</v>
      </c>
      <c r="AU471" s="282" t="s">
        <v>91</v>
      </c>
      <c r="AV471" s="14" t="s">
        <v>152</v>
      </c>
      <c r="AW471" s="14" t="s">
        <v>38</v>
      </c>
      <c r="AX471" s="14" t="s">
        <v>21</v>
      </c>
      <c r="AY471" s="282" t="s">
        <v>133</v>
      </c>
    </row>
    <row r="472" s="2" customFormat="1" ht="21.75" customHeight="1">
      <c r="A472" s="39"/>
      <c r="B472" s="40"/>
      <c r="C472" s="237" t="s">
        <v>704</v>
      </c>
      <c r="D472" s="237" t="s">
        <v>136</v>
      </c>
      <c r="E472" s="238" t="s">
        <v>1162</v>
      </c>
      <c r="F472" s="239" t="s">
        <v>1163</v>
      </c>
      <c r="G472" s="240" t="s">
        <v>254</v>
      </c>
      <c r="H472" s="241">
        <v>14.619</v>
      </c>
      <c r="I472" s="242"/>
      <c r="J472" s="243">
        <f>ROUND(I472*H472,2)</f>
        <v>0</v>
      </c>
      <c r="K472" s="244"/>
      <c r="L472" s="45"/>
      <c r="M472" s="245" t="s">
        <v>1</v>
      </c>
      <c r="N472" s="246" t="s">
        <v>47</v>
      </c>
      <c r="O472" s="92"/>
      <c r="P472" s="247">
        <f>O472*H472</f>
        <v>0</v>
      </c>
      <c r="Q472" s="247">
        <v>5.0000000000000002E-05</v>
      </c>
      <c r="R472" s="247">
        <f>Q472*H472</f>
        <v>0.00073095000000000007</v>
      </c>
      <c r="S472" s="247">
        <v>0</v>
      </c>
      <c r="T472" s="248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9" t="s">
        <v>152</v>
      </c>
      <c r="AT472" s="249" t="s">
        <v>136</v>
      </c>
      <c r="AU472" s="249" t="s">
        <v>91</v>
      </c>
      <c r="AY472" s="18" t="s">
        <v>133</v>
      </c>
      <c r="BE472" s="250">
        <f>IF(N472="základní",J472,0)</f>
        <v>0</v>
      </c>
      <c r="BF472" s="250">
        <f>IF(N472="snížená",J472,0)</f>
        <v>0</v>
      </c>
      <c r="BG472" s="250">
        <f>IF(N472="zákl. přenesená",J472,0)</f>
        <v>0</v>
      </c>
      <c r="BH472" s="250">
        <f>IF(N472="sníž. přenesená",J472,0)</f>
        <v>0</v>
      </c>
      <c r="BI472" s="250">
        <f>IF(N472="nulová",J472,0)</f>
        <v>0</v>
      </c>
      <c r="BJ472" s="18" t="s">
        <v>21</v>
      </c>
      <c r="BK472" s="250">
        <f>ROUND(I472*H472,2)</f>
        <v>0</v>
      </c>
      <c r="BL472" s="18" t="s">
        <v>152</v>
      </c>
      <c r="BM472" s="249" t="s">
        <v>1164</v>
      </c>
    </row>
    <row r="473" s="2" customFormat="1" ht="16.5" customHeight="1">
      <c r="A473" s="39"/>
      <c r="B473" s="40"/>
      <c r="C473" s="237" t="s">
        <v>1165</v>
      </c>
      <c r="D473" s="237" t="s">
        <v>136</v>
      </c>
      <c r="E473" s="238" t="s">
        <v>1166</v>
      </c>
      <c r="F473" s="239" t="s">
        <v>1167</v>
      </c>
      <c r="G473" s="240" t="s">
        <v>328</v>
      </c>
      <c r="H473" s="241">
        <v>3.258</v>
      </c>
      <c r="I473" s="242"/>
      <c r="J473" s="243">
        <f>ROUND(I473*H473,2)</f>
        <v>0</v>
      </c>
      <c r="K473" s="244"/>
      <c r="L473" s="45"/>
      <c r="M473" s="245" t="s">
        <v>1</v>
      </c>
      <c r="N473" s="246" t="s">
        <v>47</v>
      </c>
      <c r="O473" s="92"/>
      <c r="P473" s="247">
        <f>O473*H473</f>
        <v>0</v>
      </c>
      <c r="Q473" s="247">
        <v>1.04853</v>
      </c>
      <c r="R473" s="247">
        <f>Q473*H473</f>
        <v>3.4161107399999997</v>
      </c>
      <c r="S473" s="247">
        <v>0</v>
      </c>
      <c r="T473" s="24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9" t="s">
        <v>152</v>
      </c>
      <c r="AT473" s="249" t="s">
        <v>136</v>
      </c>
      <c r="AU473" s="249" t="s">
        <v>91</v>
      </c>
      <c r="AY473" s="18" t="s">
        <v>133</v>
      </c>
      <c r="BE473" s="250">
        <f>IF(N473="základní",J473,0)</f>
        <v>0</v>
      </c>
      <c r="BF473" s="250">
        <f>IF(N473="snížená",J473,0)</f>
        <v>0</v>
      </c>
      <c r="BG473" s="250">
        <f>IF(N473="zákl. přenesená",J473,0)</f>
        <v>0</v>
      </c>
      <c r="BH473" s="250">
        <f>IF(N473="sníž. přenesená",J473,0)</f>
        <v>0</v>
      </c>
      <c r="BI473" s="250">
        <f>IF(N473="nulová",J473,0)</f>
        <v>0</v>
      </c>
      <c r="BJ473" s="18" t="s">
        <v>21</v>
      </c>
      <c r="BK473" s="250">
        <f>ROUND(I473*H473,2)</f>
        <v>0</v>
      </c>
      <c r="BL473" s="18" t="s">
        <v>152</v>
      </c>
      <c r="BM473" s="249" t="s">
        <v>1168</v>
      </c>
    </row>
    <row r="474" s="2" customFormat="1">
      <c r="A474" s="39"/>
      <c r="B474" s="40"/>
      <c r="C474" s="41"/>
      <c r="D474" s="251" t="s">
        <v>142</v>
      </c>
      <c r="E474" s="41"/>
      <c r="F474" s="252" t="s">
        <v>1169</v>
      </c>
      <c r="G474" s="41"/>
      <c r="H474" s="41"/>
      <c r="I474" s="145"/>
      <c r="J474" s="41"/>
      <c r="K474" s="41"/>
      <c r="L474" s="45"/>
      <c r="M474" s="253"/>
      <c r="N474" s="254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142</v>
      </c>
      <c r="AU474" s="18" t="s">
        <v>91</v>
      </c>
    </row>
    <row r="475" s="13" customFormat="1">
      <c r="A475" s="13"/>
      <c r="B475" s="261"/>
      <c r="C475" s="262"/>
      <c r="D475" s="251" t="s">
        <v>257</v>
      </c>
      <c r="E475" s="262"/>
      <c r="F475" s="264" t="s">
        <v>1170</v>
      </c>
      <c r="G475" s="262"/>
      <c r="H475" s="265">
        <v>3.258</v>
      </c>
      <c r="I475" s="266"/>
      <c r="J475" s="262"/>
      <c r="K475" s="262"/>
      <c r="L475" s="267"/>
      <c r="M475" s="268"/>
      <c r="N475" s="269"/>
      <c r="O475" s="269"/>
      <c r="P475" s="269"/>
      <c r="Q475" s="269"/>
      <c r="R475" s="269"/>
      <c r="S475" s="269"/>
      <c r="T475" s="27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71" t="s">
        <v>257</v>
      </c>
      <c r="AU475" s="271" t="s">
        <v>91</v>
      </c>
      <c r="AV475" s="13" t="s">
        <v>91</v>
      </c>
      <c r="AW475" s="13" t="s">
        <v>4</v>
      </c>
      <c r="AX475" s="13" t="s">
        <v>21</v>
      </c>
      <c r="AY475" s="271" t="s">
        <v>133</v>
      </c>
    </row>
    <row r="476" s="2" customFormat="1" ht="21.75" customHeight="1">
      <c r="A476" s="39"/>
      <c r="B476" s="40"/>
      <c r="C476" s="237" t="s">
        <v>1171</v>
      </c>
      <c r="D476" s="237" t="s">
        <v>136</v>
      </c>
      <c r="E476" s="238" t="s">
        <v>1172</v>
      </c>
      <c r="F476" s="239" t="s">
        <v>1173</v>
      </c>
      <c r="G476" s="240" t="s">
        <v>177</v>
      </c>
      <c r="H476" s="241">
        <v>4</v>
      </c>
      <c r="I476" s="242"/>
      <c r="J476" s="243">
        <f>ROUND(I476*H476,2)</f>
        <v>0</v>
      </c>
      <c r="K476" s="244"/>
      <c r="L476" s="45"/>
      <c r="M476" s="245" t="s">
        <v>1</v>
      </c>
      <c r="N476" s="246" t="s">
        <v>47</v>
      </c>
      <c r="O476" s="92"/>
      <c r="P476" s="247">
        <f>O476*H476</f>
        <v>0</v>
      </c>
      <c r="Q476" s="247">
        <v>0</v>
      </c>
      <c r="R476" s="247">
        <f>Q476*H476</f>
        <v>0</v>
      </c>
      <c r="S476" s="247">
        <v>0</v>
      </c>
      <c r="T476" s="248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9" t="s">
        <v>152</v>
      </c>
      <c r="AT476" s="249" t="s">
        <v>136</v>
      </c>
      <c r="AU476" s="249" t="s">
        <v>91</v>
      </c>
      <c r="AY476" s="18" t="s">
        <v>133</v>
      </c>
      <c r="BE476" s="250">
        <f>IF(N476="základní",J476,0)</f>
        <v>0</v>
      </c>
      <c r="BF476" s="250">
        <f>IF(N476="snížená",J476,0)</f>
        <v>0</v>
      </c>
      <c r="BG476" s="250">
        <f>IF(N476="zákl. přenesená",J476,0)</f>
        <v>0</v>
      </c>
      <c r="BH476" s="250">
        <f>IF(N476="sníž. přenesená",J476,0)</f>
        <v>0</v>
      </c>
      <c r="BI476" s="250">
        <f>IF(N476="nulová",J476,0)</f>
        <v>0</v>
      </c>
      <c r="BJ476" s="18" t="s">
        <v>21</v>
      </c>
      <c r="BK476" s="250">
        <f>ROUND(I476*H476,2)</f>
        <v>0</v>
      </c>
      <c r="BL476" s="18" t="s">
        <v>152</v>
      </c>
      <c r="BM476" s="249" t="s">
        <v>1174</v>
      </c>
    </row>
    <row r="477" s="2" customFormat="1">
      <c r="A477" s="39"/>
      <c r="B477" s="40"/>
      <c r="C477" s="41"/>
      <c r="D477" s="251" t="s">
        <v>142</v>
      </c>
      <c r="E477" s="41"/>
      <c r="F477" s="252" t="s">
        <v>1175</v>
      </c>
      <c r="G477" s="41"/>
      <c r="H477" s="41"/>
      <c r="I477" s="145"/>
      <c r="J477" s="41"/>
      <c r="K477" s="41"/>
      <c r="L477" s="45"/>
      <c r="M477" s="253"/>
      <c r="N477" s="254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142</v>
      </c>
      <c r="AU477" s="18" t="s">
        <v>91</v>
      </c>
    </row>
    <row r="478" s="2" customFormat="1" ht="21.75" customHeight="1">
      <c r="A478" s="39"/>
      <c r="B478" s="40"/>
      <c r="C478" s="283" t="s">
        <v>1176</v>
      </c>
      <c r="D478" s="283" t="s">
        <v>341</v>
      </c>
      <c r="E478" s="284" t="s">
        <v>1177</v>
      </c>
      <c r="F478" s="285" t="s">
        <v>1178</v>
      </c>
      <c r="G478" s="286" t="s">
        <v>1</v>
      </c>
      <c r="H478" s="287">
        <v>1</v>
      </c>
      <c r="I478" s="288"/>
      <c r="J478" s="289">
        <f>ROUND(I478*H478,2)</f>
        <v>0</v>
      </c>
      <c r="K478" s="290"/>
      <c r="L478" s="291"/>
      <c r="M478" s="292" t="s">
        <v>1</v>
      </c>
      <c r="N478" s="293" t="s">
        <v>47</v>
      </c>
      <c r="O478" s="92"/>
      <c r="P478" s="247">
        <f>O478*H478</f>
        <v>0</v>
      </c>
      <c r="Q478" s="247">
        <v>0</v>
      </c>
      <c r="R478" s="247">
        <f>Q478*H478</f>
        <v>0</v>
      </c>
      <c r="S478" s="247">
        <v>0</v>
      </c>
      <c r="T478" s="248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9" t="s">
        <v>170</v>
      </c>
      <c r="AT478" s="249" t="s">
        <v>341</v>
      </c>
      <c r="AU478" s="249" t="s">
        <v>91</v>
      </c>
      <c r="AY478" s="18" t="s">
        <v>133</v>
      </c>
      <c r="BE478" s="250">
        <f>IF(N478="základní",J478,0)</f>
        <v>0</v>
      </c>
      <c r="BF478" s="250">
        <f>IF(N478="snížená",J478,0)</f>
        <v>0</v>
      </c>
      <c r="BG478" s="250">
        <f>IF(N478="zákl. přenesená",J478,0)</f>
        <v>0</v>
      </c>
      <c r="BH478" s="250">
        <f>IF(N478="sníž. přenesená",J478,0)</f>
        <v>0</v>
      </c>
      <c r="BI478" s="250">
        <f>IF(N478="nulová",J478,0)</f>
        <v>0</v>
      </c>
      <c r="BJ478" s="18" t="s">
        <v>21</v>
      </c>
      <c r="BK478" s="250">
        <f>ROUND(I478*H478,2)</f>
        <v>0</v>
      </c>
      <c r="BL478" s="18" t="s">
        <v>152</v>
      </c>
      <c r="BM478" s="249" t="s">
        <v>1179</v>
      </c>
    </row>
    <row r="479" s="2" customFormat="1" ht="21.75" customHeight="1">
      <c r="A479" s="39"/>
      <c r="B479" s="40"/>
      <c r="C479" s="283" t="s">
        <v>1180</v>
      </c>
      <c r="D479" s="283" t="s">
        <v>341</v>
      </c>
      <c r="E479" s="284" t="s">
        <v>1181</v>
      </c>
      <c r="F479" s="285" t="s">
        <v>1182</v>
      </c>
      <c r="G479" s="286" t="s">
        <v>1</v>
      </c>
      <c r="H479" s="287">
        <v>1</v>
      </c>
      <c r="I479" s="288"/>
      <c r="J479" s="289">
        <f>ROUND(I479*H479,2)</f>
        <v>0</v>
      </c>
      <c r="K479" s="290"/>
      <c r="L479" s="291"/>
      <c r="M479" s="292" t="s">
        <v>1</v>
      </c>
      <c r="N479" s="293" t="s">
        <v>47</v>
      </c>
      <c r="O479" s="92"/>
      <c r="P479" s="247">
        <f>O479*H479</f>
        <v>0</v>
      </c>
      <c r="Q479" s="247">
        <v>0</v>
      </c>
      <c r="R479" s="247">
        <f>Q479*H479</f>
        <v>0</v>
      </c>
      <c r="S479" s="247">
        <v>0</v>
      </c>
      <c r="T479" s="248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9" t="s">
        <v>170</v>
      </c>
      <c r="AT479" s="249" t="s">
        <v>341</v>
      </c>
      <c r="AU479" s="249" t="s">
        <v>91</v>
      </c>
      <c r="AY479" s="18" t="s">
        <v>133</v>
      </c>
      <c r="BE479" s="250">
        <f>IF(N479="základní",J479,0)</f>
        <v>0</v>
      </c>
      <c r="BF479" s="250">
        <f>IF(N479="snížená",J479,0)</f>
        <v>0</v>
      </c>
      <c r="BG479" s="250">
        <f>IF(N479="zákl. přenesená",J479,0)</f>
        <v>0</v>
      </c>
      <c r="BH479" s="250">
        <f>IF(N479="sníž. přenesená",J479,0)</f>
        <v>0</v>
      </c>
      <c r="BI479" s="250">
        <f>IF(N479="nulová",J479,0)</f>
        <v>0</v>
      </c>
      <c r="BJ479" s="18" t="s">
        <v>21</v>
      </c>
      <c r="BK479" s="250">
        <f>ROUND(I479*H479,2)</f>
        <v>0</v>
      </c>
      <c r="BL479" s="18" t="s">
        <v>152</v>
      </c>
      <c r="BM479" s="249" t="s">
        <v>1183</v>
      </c>
    </row>
    <row r="480" s="2" customFormat="1" ht="21.75" customHeight="1">
      <c r="A480" s="39"/>
      <c r="B480" s="40"/>
      <c r="C480" s="283" t="s">
        <v>1184</v>
      </c>
      <c r="D480" s="283" t="s">
        <v>341</v>
      </c>
      <c r="E480" s="284" t="s">
        <v>1185</v>
      </c>
      <c r="F480" s="285" t="s">
        <v>1186</v>
      </c>
      <c r="G480" s="286" t="s">
        <v>1</v>
      </c>
      <c r="H480" s="287">
        <v>1</v>
      </c>
      <c r="I480" s="288"/>
      <c r="J480" s="289">
        <f>ROUND(I480*H480,2)</f>
        <v>0</v>
      </c>
      <c r="K480" s="290"/>
      <c r="L480" s="291"/>
      <c r="M480" s="292" t="s">
        <v>1</v>
      </c>
      <c r="N480" s="293" t="s">
        <v>47</v>
      </c>
      <c r="O480" s="92"/>
      <c r="P480" s="247">
        <f>O480*H480</f>
        <v>0</v>
      </c>
      <c r="Q480" s="247">
        <v>0</v>
      </c>
      <c r="R480" s="247">
        <f>Q480*H480</f>
        <v>0</v>
      </c>
      <c r="S480" s="247">
        <v>0</v>
      </c>
      <c r="T480" s="248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9" t="s">
        <v>170</v>
      </c>
      <c r="AT480" s="249" t="s">
        <v>341</v>
      </c>
      <c r="AU480" s="249" t="s">
        <v>91</v>
      </c>
      <c r="AY480" s="18" t="s">
        <v>133</v>
      </c>
      <c r="BE480" s="250">
        <f>IF(N480="základní",J480,0)</f>
        <v>0</v>
      </c>
      <c r="BF480" s="250">
        <f>IF(N480="snížená",J480,0)</f>
        <v>0</v>
      </c>
      <c r="BG480" s="250">
        <f>IF(N480="zákl. přenesená",J480,0)</f>
        <v>0</v>
      </c>
      <c r="BH480" s="250">
        <f>IF(N480="sníž. přenesená",J480,0)</f>
        <v>0</v>
      </c>
      <c r="BI480" s="250">
        <f>IF(N480="nulová",J480,0)</f>
        <v>0</v>
      </c>
      <c r="BJ480" s="18" t="s">
        <v>21</v>
      </c>
      <c r="BK480" s="250">
        <f>ROUND(I480*H480,2)</f>
        <v>0</v>
      </c>
      <c r="BL480" s="18" t="s">
        <v>152</v>
      </c>
      <c r="BM480" s="249" t="s">
        <v>1187</v>
      </c>
    </row>
    <row r="481" s="2" customFormat="1" ht="21.75" customHeight="1">
      <c r="A481" s="39"/>
      <c r="B481" s="40"/>
      <c r="C481" s="283" t="s">
        <v>1188</v>
      </c>
      <c r="D481" s="283" t="s">
        <v>341</v>
      </c>
      <c r="E481" s="284" t="s">
        <v>1189</v>
      </c>
      <c r="F481" s="285" t="s">
        <v>1190</v>
      </c>
      <c r="G481" s="286" t="s">
        <v>1</v>
      </c>
      <c r="H481" s="287">
        <v>1</v>
      </c>
      <c r="I481" s="288"/>
      <c r="J481" s="289">
        <f>ROUND(I481*H481,2)</f>
        <v>0</v>
      </c>
      <c r="K481" s="290"/>
      <c r="L481" s="291"/>
      <c r="M481" s="292" t="s">
        <v>1</v>
      </c>
      <c r="N481" s="293" t="s">
        <v>47</v>
      </c>
      <c r="O481" s="92"/>
      <c r="P481" s="247">
        <f>O481*H481</f>
        <v>0</v>
      </c>
      <c r="Q481" s="247">
        <v>0</v>
      </c>
      <c r="R481" s="247">
        <f>Q481*H481</f>
        <v>0</v>
      </c>
      <c r="S481" s="247">
        <v>0</v>
      </c>
      <c r="T481" s="248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9" t="s">
        <v>170</v>
      </c>
      <c r="AT481" s="249" t="s">
        <v>341</v>
      </c>
      <c r="AU481" s="249" t="s">
        <v>91</v>
      </c>
      <c r="AY481" s="18" t="s">
        <v>133</v>
      </c>
      <c r="BE481" s="250">
        <f>IF(N481="základní",J481,0)</f>
        <v>0</v>
      </c>
      <c r="BF481" s="250">
        <f>IF(N481="snížená",J481,0)</f>
        <v>0</v>
      </c>
      <c r="BG481" s="250">
        <f>IF(N481="zákl. přenesená",J481,0)</f>
        <v>0</v>
      </c>
      <c r="BH481" s="250">
        <f>IF(N481="sníž. přenesená",J481,0)</f>
        <v>0</v>
      </c>
      <c r="BI481" s="250">
        <f>IF(N481="nulová",J481,0)</f>
        <v>0</v>
      </c>
      <c r="BJ481" s="18" t="s">
        <v>21</v>
      </c>
      <c r="BK481" s="250">
        <f>ROUND(I481*H481,2)</f>
        <v>0</v>
      </c>
      <c r="BL481" s="18" t="s">
        <v>152</v>
      </c>
      <c r="BM481" s="249" t="s">
        <v>1191</v>
      </c>
    </row>
    <row r="482" s="2" customFormat="1" ht="16.5" customHeight="1">
      <c r="A482" s="39"/>
      <c r="B482" s="40"/>
      <c r="C482" s="237" t="s">
        <v>1192</v>
      </c>
      <c r="D482" s="237" t="s">
        <v>136</v>
      </c>
      <c r="E482" s="238" t="s">
        <v>1193</v>
      </c>
      <c r="F482" s="239" t="s">
        <v>1194</v>
      </c>
      <c r="G482" s="240" t="s">
        <v>328</v>
      </c>
      <c r="H482" s="241">
        <v>750</v>
      </c>
      <c r="I482" s="242"/>
      <c r="J482" s="243">
        <f>ROUND(I482*H482,2)</f>
        <v>0</v>
      </c>
      <c r="K482" s="244"/>
      <c r="L482" s="45"/>
      <c r="M482" s="245" t="s">
        <v>1</v>
      </c>
      <c r="N482" s="246" t="s">
        <v>47</v>
      </c>
      <c r="O482" s="92"/>
      <c r="P482" s="247">
        <f>O482*H482</f>
        <v>0</v>
      </c>
      <c r="Q482" s="247">
        <v>0</v>
      </c>
      <c r="R482" s="247">
        <f>Q482*H482</f>
        <v>0</v>
      </c>
      <c r="S482" s="247">
        <v>0</v>
      </c>
      <c r="T482" s="248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9" t="s">
        <v>152</v>
      </c>
      <c r="AT482" s="249" t="s">
        <v>136</v>
      </c>
      <c r="AU482" s="249" t="s">
        <v>91</v>
      </c>
      <c r="AY482" s="18" t="s">
        <v>133</v>
      </c>
      <c r="BE482" s="250">
        <f>IF(N482="základní",J482,0)</f>
        <v>0</v>
      </c>
      <c r="BF482" s="250">
        <f>IF(N482="snížená",J482,0)</f>
        <v>0</v>
      </c>
      <c r="BG482" s="250">
        <f>IF(N482="zákl. přenesená",J482,0)</f>
        <v>0</v>
      </c>
      <c r="BH482" s="250">
        <f>IF(N482="sníž. přenesená",J482,0)</f>
        <v>0</v>
      </c>
      <c r="BI482" s="250">
        <f>IF(N482="nulová",J482,0)</f>
        <v>0</v>
      </c>
      <c r="BJ482" s="18" t="s">
        <v>21</v>
      </c>
      <c r="BK482" s="250">
        <f>ROUND(I482*H482,2)</f>
        <v>0</v>
      </c>
      <c r="BL482" s="18" t="s">
        <v>152</v>
      </c>
      <c r="BM482" s="249" t="s">
        <v>1195</v>
      </c>
    </row>
    <row r="483" s="2" customFormat="1">
      <c r="A483" s="39"/>
      <c r="B483" s="40"/>
      <c r="C483" s="41"/>
      <c r="D483" s="251" t="s">
        <v>142</v>
      </c>
      <c r="E483" s="41"/>
      <c r="F483" s="252" t="s">
        <v>1196</v>
      </c>
      <c r="G483" s="41"/>
      <c r="H483" s="41"/>
      <c r="I483" s="145"/>
      <c r="J483" s="41"/>
      <c r="K483" s="41"/>
      <c r="L483" s="45"/>
      <c r="M483" s="253"/>
      <c r="N483" s="254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142</v>
      </c>
      <c r="AU483" s="18" t="s">
        <v>91</v>
      </c>
    </row>
    <row r="484" s="13" customFormat="1">
      <c r="A484" s="13"/>
      <c r="B484" s="261"/>
      <c r="C484" s="262"/>
      <c r="D484" s="251" t="s">
        <v>257</v>
      </c>
      <c r="E484" s="263" t="s">
        <v>1</v>
      </c>
      <c r="F484" s="264" t="s">
        <v>1197</v>
      </c>
      <c r="G484" s="262"/>
      <c r="H484" s="265">
        <v>750</v>
      </c>
      <c r="I484" s="266"/>
      <c r="J484" s="262"/>
      <c r="K484" s="262"/>
      <c r="L484" s="267"/>
      <c r="M484" s="268"/>
      <c r="N484" s="269"/>
      <c r="O484" s="269"/>
      <c r="P484" s="269"/>
      <c r="Q484" s="269"/>
      <c r="R484" s="269"/>
      <c r="S484" s="269"/>
      <c r="T484" s="27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71" t="s">
        <v>257</v>
      </c>
      <c r="AU484" s="271" t="s">
        <v>91</v>
      </c>
      <c r="AV484" s="13" t="s">
        <v>91</v>
      </c>
      <c r="AW484" s="13" t="s">
        <v>38</v>
      </c>
      <c r="AX484" s="13" t="s">
        <v>21</v>
      </c>
      <c r="AY484" s="271" t="s">
        <v>133</v>
      </c>
    </row>
    <row r="485" s="2" customFormat="1" ht="16.5" customHeight="1">
      <c r="A485" s="39"/>
      <c r="B485" s="40"/>
      <c r="C485" s="237" t="s">
        <v>1198</v>
      </c>
      <c r="D485" s="237" t="s">
        <v>136</v>
      </c>
      <c r="E485" s="238" t="s">
        <v>1199</v>
      </c>
      <c r="F485" s="239" t="s">
        <v>1200</v>
      </c>
      <c r="G485" s="240" t="s">
        <v>302</v>
      </c>
      <c r="H485" s="241">
        <v>3.6230000000000002</v>
      </c>
      <c r="I485" s="242"/>
      <c r="J485" s="243">
        <f>ROUND(I485*H485,2)</f>
        <v>0</v>
      </c>
      <c r="K485" s="244"/>
      <c r="L485" s="45"/>
      <c r="M485" s="245" t="s">
        <v>1</v>
      </c>
      <c r="N485" s="246" t="s">
        <v>47</v>
      </c>
      <c r="O485" s="92"/>
      <c r="P485" s="247">
        <f>O485*H485</f>
        <v>0</v>
      </c>
      <c r="Q485" s="247">
        <v>2.4533700000000001</v>
      </c>
      <c r="R485" s="247">
        <f>Q485*H485</f>
        <v>8.8885595100000003</v>
      </c>
      <c r="S485" s="247">
        <v>0</v>
      </c>
      <c r="T485" s="248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9" t="s">
        <v>152</v>
      </c>
      <c r="AT485" s="249" t="s">
        <v>136</v>
      </c>
      <c r="AU485" s="249" t="s">
        <v>91</v>
      </c>
      <c r="AY485" s="18" t="s">
        <v>133</v>
      </c>
      <c r="BE485" s="250">
        <f>IF(N485="základní",J485,0)</f>
        <v>0</v>
      </c>
      <c r="BF485" s="250">
        <f>IF(N485="snížená",J485,0)</f>
        <v>0</v>
      </c>
      <c r="BG485" s="250">
        <f>IF(N485="zákl. přenesená",J485,0)</f>
        <v>0</v>
      </c>
      <c r="BH485" s="250">
        <f>IF(N485="sníž. přenesená",J485,0)</f>
        <v>0</v>
      </c>
      <c r="BI485" s="250">
        <f>IF(N485="nulová",J485,0)</f>
        <v>0</v>
      </c>
      <c r="BJ485" s="18" t="s">
        <v>21</v>
      </c>
      <c r="BK485" s="250">
        <f>ROUND(I485*H485,2)</f>
        <v>0</v>
      </c>
      <c r="BL485" s="18" t="s">
        <v>152</v>
      </c>
      <c r="BM485" s="249" t="s">
        <v>1201</v>
      </c>
    </row>
    <row r="486" s="2" customFormat="1">
      <c r="A486" s="39"/>
      <c r="B486" s="40"/>
      <c r="C486" s="41"/>
      <c r="D486" s="251" t="s">
        <v>142</v>
      </c>
      <c r="E486" s="41"/>
      <c r="F486" s="252" t="s">
        <v>1202</v>
      </c>
      <c r="G486" s="41"/>
      <c r="H486" s="41"/>
      <c r="I486" s="145"/>
      <c r="J486" s="41"/>
      <c r="K486" s="41"/>
      <c r="L486" s="45"/>
      <c r="M486" s="253"/>
      <c r="N486" s="254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142</v>
      </c>
      <c r="AU486" s="18" t="s">
        <v>91</v>
      </c>
    </row>
    <row r="487" s="13" customFormat="1">
      <c r="A487" s="13"/>
      <c r="B487" s="261"/>
      <c r="C487" s="262"/>
      <c r="D487" s="251" t="s">
        <v>257</v>
      </c>
      <c r="E487" s="263" t="s">
        <v>1</v>
      </c>
      <c r="F487" s="264" t="s">
        <v>1203</v>
      </c>
      <c r="G487" s="262"/>
      <c r="H487" s="265">
        <v>3.6230000000000002</v>
      </c>
      <c r="I487" s="266"/>
      <c r="J487" s="262"/>
      <c r="K487" s="262"/>
      <c r="L487" s="267"/>
      <c r="M487" s="268"/>
      <c r="N487" s="269"/>
      <c r="O487" s="269"/>
      <c r="P487" s="269"/>
      <c r="Q487" s="269"/>
      <c r="R487" s="269"/>
      <c r="S487" s="269"/>
      <c r="T487" s="27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71" t="s">
        <v>257</v>
      </c>
      <c r="AU487" s="271" t="s">
        <v>91</v>
      </c>
      <c r="AV487" s="13" t="s">
        <v>91</v>
      </c>
      <c r="AW487" s="13" t="s">
        <v>38</v>
      </c>
      <c r="AX487" s="13" t="s">
        <v>21</v>
      </c>
      <c r="AY487" s="271" t="s">
        <v>133</v>
      </c>
    </row>
    <row r="488" s="2" customFormat="1" ht="21.75" customHeight="1">
      <c r="A488" s="39"/>
      <c r="B488" s="40"/>
      <c r="C488" s="237" t="s">
        <v>1204</v>
      </c>
      <c r="D488" s="237" t="s">
        <v>136</v>
      </c>
      <c r="E488" s="238" t="s">
        <v>1205</v>
      </c>
      <c r="F488" s="239" t="s">
        <v>1206</v>
      </c>
      <c r="G488" s="240" t="s">
        <v>328</v>
      </c>
      <c r="H488" s="241">
        <v>0.059999999999999998</v>
      </c>
      <c r="I488" s="242"/>
      <c r="J488" s="243">
        <f>ROUND(I488*H488,2)</f>
        <v>0</v>
      </c>
      <c r="K488" s="244"/>
      <c r="L488" s="45"/>
      <c r="M488" s="245" t="s">
        <v>1</v>
      </c>
      <c r="N488" s="246" t="s">
        <v>47</v>
      </c>
      <c r="O488" s="92"/>
      <c r="P488" s="247">
        <f>O488*H488</f>
        <v>0</v>
      </c>
      <c r="Q488" s="247">
        <v>1.06277</v>
      </c>
      <c r="R488" s="247">
        <f>Q488*H488</f>
        <v>0.063766199999999995</v>
      </c>
      <c r="S488" s="247">
        <v>0</v>
      </c>
      <c r="T488" s="24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9" t="s">
        <v>152</v>
      </c>
      <c r="AT488" s="249" t="s">
        <v>136</v>
      </c>
      <c r="AU488" s="249" t="s">
        <v>91</v>
      </c>
      <c r="AY488" s="18" t="s">
        <v>133</v>
      </c>
      <c r="BE488" s="250">
        <f>IF(N488="základní",J488,0)</f>
        <v>0</v>
      </c>
      <c r="BF488" s="250">
        <f>IF(N488="snížená",J488,0)</f>
        <v>0</v>
      </c>
      <c r="BG488" s="250">
        <f>IF(N488="zákl. přenesená",J488,0)</f>
        <v>0</v>
      </c>
      <c r="BH488" s="250">
        <f>IF(N488="sníž. přenesená",J488,0)</f>
        <v>0</v>
      </c>
      <c r="BI488" s="250">
        <f>IF(N488="nulová",J488,0)</f>
        <v>0</v>
      </c>
      <c r="BJ488" s="18" t="s">
        <v>21</v>
      </c>
      <c r="BK488" s="250">
        <f>ROUND(I488*H488,2)</f>
        <v>0</v>
      </c>
      <c r="BL488" s="18" t="s">
        <v>152</v>
      </c>
      <c r="BM488" s="249" t="s">
        <v>1207</v>
      </c>
    </row>
    <row r="489" s="2" customFormat="1">
      <c r="A489" s="39"/>
      <c r="B489" s="40"/>
      <c r="C489" s="41"/>
      <c r="D489" s="251" t="s">
        <v>142</v>
      </c>
      <c r="E489" s="41"/>
      <c r="F489" s="252" t="s">
        <v>1208</v>
      </c>
      <c r="G489" s="41"/>
      <c r="H489" s="41"/>
      <c r="I489" s="145"/>
      <c r="J489" s="41"/>
      <c r="K489" s="41"/>
      <c r="L489" s="45"/>
      <c r="M489" s="253"/>
      <c r="N489" s="254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142</v>
      </c>
      <c r="AU489" s="18" t="s">
        <v>91</v>
      </c>
    </row>
    <row r="490" s="13" customFormat="1">
      <c r="A490" s="13"/>
      <c r="B490" s="261"/>
      <c r="C490" s="262"/>
      <c r="D490" s="251" t="s">
        <v>257</v>
      </c>
      <c r="E490" s="263" t="s">
        <v>1</v>
      </c>
      <c r="F490" s="264" t="s">
        <v>1209</v>
      </c>
      <c r="G490" s="262"/>
      <c r="H490" s="265">
        <v>0.059999999999999998</v>
      </c>
      <c r="I490" s="266"/>
      <c r="J490" s="262"/>
      <c r="K490" s="262"/>
      <c r="L490" s="267"/>
      <c r="M490" s="268"/>
      <c r="N490" s="269"/>
      <c r="O490" s="269"/>
      <c r="P490" s="269"/>
      <c r="Q490" s="269"/>
      <c r="R490" s="269"/>
      <c r="S490" s="269"/>
      <c r="T490" s="27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71" t="s">
        <v>257</v>
      </c>
      <c r="AU490" s="271" t="s">
        <v>91</v>
      </c>
      <c r="AV490" s="13" t="s">
        <v>91</v>
      </c>
      <c r="AW490" s="13" t="s">
        <v>38</v>
      </c>
      <c r="AX490" s="13" t="s">
        <v>21</v>
      </c>
      <c r="AY490" s="271" t="s">
        <v>133</v>
      </c>
    </row>
    <row r="491" s="2" customFormat="1" ht="16.5" customHeight="1">
      <c r="A491" s="39"/>
      <c r="B491" s="40"/>
      <c r="C491" s="237" t="s">
        <v>1210</v>
      </c>
      <c r="D491" s="237" t="s">
        <v>136</v>
      </c>
      <c r="E491" s="238" t="s">
        <v>1211</v>
      </c>
      <c r="F491" s="239" t="s">
        <v>1212</v>
      </c>
      <c r="G491" s="240" t="s">
        <v>289</v>
      </c>
      <c r="H491" s="241">
        <v>15.800000000000001</v>
      </c>
      <c r="I491" s="242"/>
      <c r="J491" s="243">
        <f>ROUND(I491*H491,2)</f>
        <v>0</v>
      </c>
      <c r="K491" s="244"/>
      <c r="L491" s="45"/>
      <c r="M491" s="245" t="s">
        <v>1</v>
      </c>
      <c r="N491" s="246" t="s">
        <v>47</v>
      </c>
      <c r="O491" s="92"/>
      <c r="P491" s="247">
        <f>O491*H491</f>
        <v>0</v>
      </c>
      <c r="Q491" s="247">
        <v>0.03465</v>
      </c>
      <c r="R491" s="247">
        <f>Q491*H491</f>
        <v>0.54747000000000001</v>
      </c>
      <c r="S491" s="247">
        <v>0</v>
      </c>
      <c r="T491" s="248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9" t="s">
        <v>152</v>
      </c>
      <c r="AT491" s="249" t="s">
        <v>136</v>
      </c>
      <c r="AU491" s="249" t="s">
        <v>91</v>
      </c>
      <c r="AY491" s="18" t="s">
        <v>133</v>
      </c>
      <c r="BE491" s="250">
        <f>IF(N491="základní",J491,0)</f>
        <v>0</v>
      </c>
      <c r="BF491" s="250">
        <f>IF(N491="snížená",J491,0)</f>
        <v>0</v>
      </c>
      <c r="BG491" s="250">
        <f>IF(N491="zákl. přenesená",J491,0)</f>
        <v>0</v>
      </c>
      <c r="BH491" s="250">
        <f>IF(N491="sníž. přenesená",J491,0)</f>
        <v>0</v>
      </c>
      <c r="BI491" s="250">
        <f>IF(N491="nulová",J491,0)</f>
        <v>0</v>
      </c>
      <c r="BJ491" s="18" t="s">
        <v>21</v>
      </c>
      <c r="BK491" s="250">
        <f>ROUND(I491*H491,2)</f>
        <v>0</v>
      </c>
      <c r="BL491" s="18" t="s">
        <v>152</v>
      </c>
      <c r="BM491" s="249" t="s">
        <v>1213</v>
      </c>
    </row>
    <row r="492" s="13" customFormat="1">
      <c r="A492" s="13"/>
      <c r="B492" s="261"/>
      <c r="C492" s="262"/>
      <c r="D492" s="251" t="s">
        <v>257</v>
      </c>
      <c r="E492" s="263" t="s">
        <v>1</v>
      </c>
      <c r="F492" s="264" t="s">
        <v>1214</v>
      </c>
      <c r="G492" s="262"/>
      <c r="H492" s="265">
        <v>15.800000000000001</v>
      </c>
      <c r="I492" s="266"/>
      <c r="J492" s="262"/>
      <c r="K492" s="262"/>
      <c r="L492" s="267"/>
      <c r="M492" s="268"/>
      <c r="N492" s="269"/>
      <c r="O492" s="269"/>
      <c r="P492" s="269"/>
      <c r="Q492" s="269"/>
      <c r="R492" s="269"/>
      <c r="S492" s="269"/>
      <c r="T492" s="27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71" t="s">
        <v>257</v>
      </c>
      <c r="AU492" s="271" t="s">
        <v>91</v>
      </c>
      <c r="AV492" s="13" t="s">
        <v>91</v>
      </c>
      <c r="AW492" s="13" t="s">
        <v>38</v>
      </c>
      <c r="AX492" s="13" t="s">
        <v>21</v>
      </c>
      <c r="AY492" s="271" t="s">
        <v>133</v>
      </c>
    </row>
    <row r="493" s="2" customFormat="1" ht="21.75" customHeight="1">
      <c r="A493" s="39"/>
      <c r="B493" s="40"/>
      <c r="C493" s="283" t="s">
        <v>1215</v>
      </c>
      <c r="D493" s="283" t="s">
        <v>341</v>
      </c>
      <c r="E493" s="284" t="s">
        <v>1216</v>
      </c>
      <c r="F493" s="285" t="s">
        <v>1217</v>
      </c>
      <c r="G493" s="286" t="s">
        <v>177</v>
      </c>
      <c r="H493" s="287">
        <v>48</v>
      </c>
      <c r="I493" s="288"/>
      <c r="J493" s="289">
        <f>ROUND(I493*H493,2)</f>
        <v>0</v>
      </c>
      <c r="K493" s="290"/>
      <c r="L493" s="291"/>
      <c r="M493" s="292" t="s">
        <v>1</v>
      </c>
      <c r="N493" s="293" t="s">
        <v>47</v>
      </c>
      <c r="O493" s="92"/>
      <c r="P493" s="247">
        <f>O493*H493</f>
        <v>0</v>
      </c>
      <c r="Q493" s="247">
        <v>0.02</v>
      </c>
      <c r="R493" s="247">
        <f>Q493*H493</f>
        <v>0.95999999999999996</v>
      </c>
      <c r="S493" s="247">
        <v>0</v>
      </c>
      <c r="T493" s="248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9" t="s">
        <v>170</v>
      </c>
      <c r="AT493" s="249" t="s">
        <v>341</v>
      </c>
      <c r="AU493" s="249" t="s">
        <v>91</v>
      </c>
      <c r="AY493" s="18" t="s">
        <v>133</v>
      </c>
      <c r="BE493" s="250">
        <f>IF(N493="základní",J493,0)</f>
        <v>0</v>
      </c>
      <c r="BF493" s="250">
        <f>IF(N493="snížená",J493,0)</f>
        <v>0</v>
      </c>
      <c r="BG493" s="250">
        <f>IF(N493="zákl. přenesená",J493,0)</f>
        <v>0</v>
      </c>
      <c r="BH493" s="250">
        <f>IF(N493="sníž. přenesená",J493,0)</f>
        <v>0</v>
      </c>
      <c r="BI493" s="250">
        <f>IF(N493="nulová",J493,0)</f>
        <v>0</v>
      </c>
      <c r="BJ493" s="18" t="s">
        <v>21</v>
      </c>
      <c r="BK493" s="250">
        <f>ROUND(I493*H493,2)</f>
        <v>0</v>
      </c>
      <c r="BL493" s="18" t="s">
        <v>152</v>
      </c>
      <c r="BM493" s="249" t="s">
        <v>1218</v>
      </c>
    </row>
    <row r="494" s="13" customFormat="1">
      <c r="A494" s="13"/>
      <c r="B494" s="261"/>
      <c r="C494" s="262"/>
      <c r="D494" s="251" t="s">
        <v>257</v>
      </c>
      <c r="E494" s="263" t="s">
        <v>1</v>
      </c>
      <c r="F494" s="264" t="s">
        <v>1219</v>
      </c>
      <c r="G494" s="262"/>
      <c r="H494" s="265">
        <v>48</v>
      </c>
      <c r="I494" s="266"/>
      <c r="J494" s="262"/>
      <c r="K494" s="262"/>
      <c r="L494" s="267"/>
      <c r="M494" s="268"/>
      <c r="N494" s="269"/>
      <c r="O494" s="269"/>
      <c r="P494" s="269"/>
      <c r="Q494" s="269"/>
      <c r="R494" s="269"/>
      <c r="S494" s="269"/>
      <c r="T494" s="27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71" t="s">
        <v>257</v>
      </c>
      <c r="AU494" s="271" t="s">
        <v>91</v>
      </c>
      <c r="AV494" s="13" t="s">
        <v>91</v>
      </c>
      <c r="AW494" s="13" t="s">
        <v>38</v>
      </c>
      <c r="AX494" s="13" t="s">
        <v>21</v>
      </c>
      <c r="AY494" s="271" t="s">
        <v>133</v>
      </c>
    </row>
    <row r="495" s="2" customFormat="1" ht="21.75" customHeight="1">
      <c r="A495" s="39"/>
      <c r="B495" s="40"/>
      <c r="C495" s="237" t="s">
        <v>1220</v>
      </c>
      <c r="D495" s="237" t="s">
        <v>136</v>
      </c>
      <c r="E495" s="238" t="s">
        <v>1221</v>
      </c>
      <c r="F495" s="239" t="s">
        <v>1222</v>
      </c>
      <c r="G495" s="240" t="s">
        <v>254</v>
      </c>
      <c r="H495" s="241">
        <v>85.510000000000005</v>
      </c>
      <c r="I495" s="242"/>
      <c r="J495" s="243">
        <f>ROUND(I495*H495,2)</f>
        <v>0</v>
      </c>
      <c r="K495" s="244"/>
      <c r="L495" s="45"/>
      <c r="M495" s="245" t="s">
        <v>1</v>
      </c>
      <c r="N495" s="246" t="s">
        <v>47</v>
      </c>
      <c r="O495" s="92"/>
      <c r="P495" s="247">
        <f>O495*H495</f>
        <v>0</v>
      </c>
      <c r="Q495" s="247">
        <v>0.18729999999999999</v>
      </c>
      <c r="R495" s="247">
        <f>Q495*H495</f>
        <v>16.016023000000001</v>
      </c>
      <c r="S495" s="247">
        <v>0</v>
      </c>
      <c r="T495" s="248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9" t="s">
        <v>152</v>
      </c>
      <c r="AT495" s="249" t="s">
        <v>136</v>
      </c>
      <c r="AU495" s="249" t="s">
        <v>91</v>
      </c>
      <c r="AY495" s="18" t="s">
        <v>133</v>
      </c>
      <c r="BE495" s="250">
        <f>IF(N495="základní",J495,0)</f>
        <v>0</v>
      </c>
      <c r="BF495" s="250">
        <f>IF(N495="snížená",J495,0)</f>
        <v>0</v>
      </c>
      <c r="BG495" s="250">
        <f>IF(N495="zákl. přenesená",J495,0)</f>
        <v>0</v>
      </c>
      <c r="BH495" s="250">
        <f>IF(N495="sníž. přenesená",J495,0)</f>
        <v>0</v>
      </c>
      <c r="BI495" s="250">
        <f>IF(N495="nulová",J495,0)</f>
        <v>0</v>
      </c>
      <c r="BJ495" s="18" t="s">
        <v>21</v>
      </c>
      <c r="BK495" s="250">
        <f>ROUND(I495*H495,2)</f>
        <v>0</v>
      </c>
      <c r="BL495" s="18" t="s">
        <v>152</v>
      </c>
      <c r="BM495" s="249" t="s">
        <v>1223</v>
      </c>
    </row>
    <row r="496" s="13" customFormat="1">
      <c r="A496" s="13"/>
      <c r="B496" s="261"/>
      <c r="C496" s="262"/>
      <c r="D496" s="251" t="s">
        <v>257</v>
      </c>
      <c r="E496" s="263" t="s">
        <v>1</v>
      </c>
      <c r="F496" s="264" t="s">
        <v>1224</v>
      </c>
      <c r="G496" s="262"/>
      <c r="H496" s="265">
        <v>5.5199999999999996</v>
      </c>
      <c r="I496" s="266"/>
      <c r="J496" s="262"/>
      <c r="K496" s="262"/>
      <c r="L496" s="267"/>
      <c r="M496" s="268"/>
      <c r="N496" s="269"/>
      <c r="O496" s="269"/>
      <c r="P496" s="269"/>
      <c r="Q496" s="269"/>
      <c r="R496" s="269"/>
      <c r="S496" s="269"/>
      <c r="T496" s="27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71" t="s">
        <v>257</v>
      </c>
      <c r="AU496" s="271" t="s">
        <v>91</v>
      </c>
      <c r="AV496" s="13" t="s">
        <v>91</v>
      </c>
      <c r="AW496" s="13" t="s">
        <v>38</v>
      </c>
      <c r="AX496" s="13" t="s">
        <v>82</v>
      </c>
      <c r="AY496" s="271" t="s">
        <v>133</v>
      </c>
    </row>
    <row r="497" s="13" customFormat="1">
      <c r="A497" s="13"/>
      <c r="B497" s="261"/>
      <c r="C497" s="262"/>
      <c r="D497" s="251" t="s">
        <v>257</v>
      </c>
      <c r="E497" s="263" t="s">
        <v>1</v>
      </c>
      <c r="F497" s="264" t="s">
        <v>1225</v>
      </c>
      <c r="G497" s="262"/>
      <c r="H497" s="265">
        <v>29.5</v>
      </c>
      <c r="I497" s="266"/>
      <c r="J497" s="262"/>
      <c r="K497" s="262"/>
      <c r="L497" s="267"/>
      <c r="M497" s="268"/>
      <c r="N497" s="269"/>
      <c r="O497" s="269"/>
      <c r="P497" s="269"/>
      <c r="Q497" s="269"/>
      <c r="R497" s="269"/>
      <c r="S497" s="269"/>
      <c r="T497" s="27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71" t="s">
        <v>257</v>
      </c>
      <c r="AU497" s="271" t="s">
        <v>91</v>
      </c>
      <c r="AV497" s="13" t="s">
        <v>91</v>
      </c>
      <c r="AW497" s="13" t="s">
        <v>38</v>
      </c>
      <c r="AX497" s="13" t="s">
        <v>82</v>
      </c>
      <c r="AY497" s="271" t="s">
        <v>133</v>
      </c>
    </row>
    <row r="498" s="13" customFormat="1">
      <c r="A498" s="13"/>
      <c r="B498" s="261"/>
      <c r="C498" s="262"/>
      <c r="D498" s="251" t="s">
        <v>257</v>
      </c>
      <c r="E498" s="263" t="s">
        <v>1</v>
      </c>
      <c r="F498" s="264" t="s">
        <v>1226</v>
      </c>
      <c r="G498" s="262"/>
      <c r="H498" s="265">
        <v>27</v>
      </c>
      <c r="I498" s="266"/>
      <c r="J498" s="262"/>
      <c r="K498" s="262"/>
      <c r="L498" s="267"/>
      <c r="M498" s="268"/>
      <c r="N498" s="269"/>
      <c r="O498" s="269"/>
      <c r="P498" s="269"/>
      <c r="Q498" s="269"/>
      <c r="R498" s="269"/>
      <c r="S498" s="269"/>
      <c r="T498" s="27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71" t="s">
        <v>257</v>
      </c>
      <c r="AU498" s="271" t="s">
        <v>91</v>
      </c>
      <c r="AV498" s="13" t="s">
        <v>91</v>
      </c>
      <c r="AW498" s="13" t="s">
        <v>38</v>
      </c>
      <c r="AX498" s="13" t="s">
        <v>82</v>
      </c>
      <c r="AY498" s="271" t="s">
        <v>133</v>
      </c>
    </row>
    <row r="499" s="13" customFormat="1">
      <c r="A499" s="13"/>
      <c r="B499" s="261"/>
      <c r="C499" s="262"/>
      <c r="D499" s="251" t="s">
        <v>257</v>
      </c>
      <c r="E499" s="263" t="s">
        <v>1</v>
      </c>
      <c r="F499" s="264" t="s">
        <v>1227</v>
      </c>
      <c r="G499" s="262"/>
      <c r="H499" s="265">
        <v>23.489999999999998</v>
      </c>
      <c r="I499" s="266"/>
      <c r="J499" s="262"/>
      <c r="K499" s="262"/>
      <c r="L499" s="267"/>
      <c r="M499" s="268"/>
      <c r="N499" s="269"/>
      <c r="O499" s="269"/>
      <c r="P499" s="269"/>
      <c r="Q499" s="269"/>
      <c r="R499" s="269"/>
      <c r="S499" s="269"/>
      <c r="T499" s="27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71" t="s">
        <v>257</v>
      </c>
      <c r="AU499" s="271" t="s">
        <v>91</v>
      </c>
      <c r="AV499" s="13" t="s">
        <v>91</v>
      </c>
      <c r="AW499" s="13" t="s">
        <v>38</v>
      </c>
      <c r="AX499" s="13" t="s">
        <v>82</v>
      </c>
      <c r="AY499" s="271" t="s">
        <v>133</v>
      </c>
    </row>
    <row r="500" s="14" customFormat="1">
      <c r="A500" s="14"/>
      <c r="B500" s="272"/>
      <c r="C500" s="273"/>
      <c r="D500" s="251" t="s">
        <v>257</v>
      </c>
      <c r="E500" s="274" t="s">
        <v>1</v>
      </c>
      <c r="F500" s="275" t="s">
        <v>260</v>
      </c>
      <c r="G500" s="273"/>
      <c r="H500" s="276">
        <v>85.510000000000005</v>
      </c>
      <c r="I500" s="277"/>
      <c r="J500" s="273"/>
      <c r="K500" s="273"/>
      <c r="L500" s="278"/>
      <c r="M500" s="279"/>
      <c r="N500" s="280"/>
      <c r="O500" s="280"/>
      <c r="P500" s="280"/>
      <c r="Q500" s="280"/>
      <c r="R500" s="280"/>
      <c r="S500" s="280"/>
      <c r="T500" s="28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82" t="s">
        <v>257</v>
      </c>
      <c r="AU500" s="282" t="s">
        <v>91</v>
      </c>
      <c r="AV500" s="14" t="s">
        <v>152</v>
      </c>
      <c r="AW500" s="14" t="s">
        <v>38</v>
      </c>
      <c r="AX500" s="14" t="s">
        <v>21</v>
      </c>
      <c r="AY500" s="282" t="s">
        <v>133</v>
      </c>
    </row>
    <row r="501" s="2" customFormat="1" ht="21.75" customHeight="1">
      <c r="A501" s="39"/>
      <c r="B501" s="40"/>
      <c r="C501" s="237" t="s">
        <v>1228</v>
      </c>
      <c r="D501" s="237" t="s">
        <v>136</v>
      </c>
      <c r="E501" s="238" t="s">
        <v>1229</v>
      </c>
      <c r="F501" s="239" t="s">
        <v>1230</v>
      </c>
      <c r="G501" s="240" t="s">
        <v>254</v>
      </c>
      <c r="H501" s="241">
        <v>77.079999999999998</v>
      </c>
      <c r="I501" s="242"/>
      <c r="J501" s="243">
        <f>ROUND(I501*H501,2)</f>
        <v>0</v>
      </c>
      <c r="K501" s="244"/>
      <c r="L501" s="45"/>
      <c r="M501" s="245" t="s">
        <v>1</v>
      </c>
      <c r="N501" s="246" t="s">
        <v>47</v>
      </c>
      <c r="O501" s="92"/>
      <c r="P501" s="247">
        <f>O501*H501</f>
        <v>0</v>
      </c>
      <c r="Q501" s="247">
        <v>0</v>
      </c>
      <c r="R501" s="247">
        <f>Q501*H501</f>
        <v>0</v>
      </c>
      <c r="S501" s="247">
        <v>0</v>
      </c>
      <c r="T501" s="248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9" t="s">
        <v>152</v>
      </c>
      <c r="AT501" s="249" t="s">
        <v>136</v>
      </c>
      <c r="AU501" s="249" t="s">
        <v>91</v>
      </c>
      <c r="AY501" s="18" t="s">
        <v>133</v>
      </c>
      <c r="BE501" s="250">
        <f>IF(N501="základní",J501,0)</f>
        <v>0</v>
      </c>
      <c r="BF501" s="250">
        <f>IF(N501="snížená",J501,0)</f>
        <v>0</v>
      </c>
      <c r="BG501" s="250">
        <f>IF(N501="zákl. přenesená",J501,0)</f>
        <v>0</v>
      </c>
      <c r="BH501" s="250">
        <f>IF(N501="sníž. přenesená",J501,0)</f>
        <v>0</v>
      </c>
      <c r="BI501" s="250">
        <f>IF(N501="nulová",J501,0)</f>
        <v>0</v>
      </c>
      <c r="BJ501" s="18" t="s">
        <v>21</v>
      </c>
      <c r="BK501" s="250">
        <f>ROUND(I501*H501,2)</f>
        <v>0</v>
      </c>
      <c r="BL501" s="18" t="s">
        <v>152</v>
      </c>
      <c r="BM501" s="249" t="s">
        <v>1231</v>
      </c>
    </row>
    <row r="502" s="15" customFormat="1">
      <c r="A502" s="15"/>
      <c r="B502" s="294"/>
      <c r="C502" s="295"/>
      <c r="D502" s="251" t="s">
        <v>257</v>
      </c>
      <c r="E502" s="296" t="s">
        <v>1</v>
      </c>
      <c r="F502" s="297" t="s">
        <v>1232</v>
      </c>
      <c r="G502" s="295"/>
      <c r="H502" s="296" t="s">
        <v>1</v>
      </c>
      <c r="I502" s="298"/>
      <c r="J502" s="295"/>
      <c r="K502" s="295"/>
      <c r="L502" s="299"/>
      <c r="M502" s="300"/>
      <c r="N502" s="301"/>
      <c r="O502" s="301"/>
      <c r="P502" s="301"/>
      <c r="Q502" s="301"/>
      <c r="R502" s="301"/>
      <c r="S502" s="301"/>
      <c r="T502" s="302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303" t="s">
        <v>257</v>
      </c>
      <c r="AU502" s="303" t="s">
        <v>91</v>
      </c>
      <c r="AV502" s="15" t="s">
        <v>21</v>
      </c>
      <c r="AW502" s="15" t="s">
        <v>38</v>
      </c>
      <c r="AX502" s="15" t="s">
        <v>82</v>
      </c>
      <c r="AY502" s="303" t="s">
        <v>133</v>
      </c>
    </row>
    <row r="503" s="13" customFormat="1">
      <c r="A503" s="13"/>
      <c r="B503" s="261"/>
      <c r="C503" s="262"/>
      <c r="D503" s="251" t="s">
        <v>257</v>
      </c>
      <c r="E503" s="263" t="s">
        <v>1</v>
      </c>
      <c r="F503" s="264" t="s">
        <v>1233</v>
      </c>
      <c r="G503" s="262"/>
      <c r="H503" s="265">
        <v>37.68</v>
      </c>
      <c r="I503" s="266"/>
      <c r="J503" s="262"/>
      <c r="K503" s="262"/>
      <c r="L503" s="267"/>
      <c r="M503" s="268"/>
      <c r="N503" s="269"/>
      <c r="O503" s="269"/>
      <c r="P503" s="269"/>
      <c r="Q503" s="269"/>
      <c r="R503" s="269"/>
      <c r="S503" s="269"/>
      <c r="T503" s="27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71" t="s">
        <v>257</v>
      </c>
      <c r="AU503" s="271" t="s">
        <v>91</v>
      </c>
      <c r="AV503" s="13" t="s">
        <v>91</v>
      </c>
      <c r="AW503" s="13" t="s">
        <v>38</v>
      </c>
      <c r="AX503" s="13" t="s">
        <v>82</v>
      </c>
      <c r="AY503" s="271" t="s">
        <v>133</v>
      </c>
    </row>
    <row r="504" s="13" customFormat="1">
      <c r="A504" s="13"/>
      <c r="B504" s="261"/>
      <c r="C504" s="262"/>
      <c r="D504" s="251" t="s">
        <v>257</v>
      </c>
      <c r="E504" s="263" t="s">
        <v>1</v>
      </c>
      <c r="F504" s="264" t="s">
        <v>1234</v>
      </c>
      <c r="G504" s="262"/>
      <c r="H504" s="265">
        <v>39.399999999999999</v>
      </c>
      <c r="I504" s="266"/>
      <c r="J504" s="262"/>
      <c r="K504" s="262"/>
      <c r="L504" s="267"/>
      <c r="M504" s="268"/>
      <c r="N504" s="269"/>
      <c r="O504" s="269"/>
      <c r="P504" s="269"/>
      <c r="Q504" s="269"/>
      <c r="R504" s="269"/>
      <c r="S504" s="269"/>
      <c r="T504" s="27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71" t="s">
        <v>257</v>
      </c>
      <c r="AU504" s="271" t="s">
        <v>91</v>
      </c>
      <c r="AV504" s="13" t="s">
        <v>91</v>
      </c>
      <c r="AW504" s="13" t="s">
        <v>38</v>
      </c>
      <c r="AX504" s="13" t="s">
        <v>82</v>
      </c>
      <c r="AY504" s="271" t="s">
        <v>133</v>
      </c>
    </row>
    <row r="505" s="14" customFormat="1">
      <c r="A505" s="14"/>
      <c r="B505" s="272"/>
      <c r="C505" s="273"/>
      <c r="D505" s="251" t="s">
        <v>257</v>
      </c>
      <c r="E505" s="274" t="s">
        <v>1</v>
      </c>
      <c r="F505" s="275" t="s">
        <v>260</v>
      </c>
      <c r="G505" s="273"/>
      <c r="H505" s="276">
        <v>77.079999999999998</v>
      </c>
      <c r="I505" s="277"/>
      <c r="J505" s="273"/>
      <c r="K505" s="273"/>
      <c r="L505" s="278"/>
      <c r="M505" s="279"/>
      <c r="N505" s="280"/>
      <c r="O505" s="280"/>
      <c r="P505" s="280"/>
      <c r="Q505" s="280"/>
      <c r="R505" s="280"/>
      <c r="S505" s="280"/>
      <c r="T505" s="28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82" t="s">
        <v>257</v>
      </c>
      <c r="AU505" s="282" t="s">
        <v>91</v>
      </c>
      <c r="AV505" s="14" t="s">
        <v>152</v>
      </c>
      <c r="AW505" s="14" t="s">
        <v>38</v>
      </c>
      <c r="AX505" s="14" t="s">
        <v>21</v>
      </c>
      <c r="AY505" s="282" t="s">
        <v>133</v>
      </c>
    </row>
    <row r="506" s="2" customFormat="1" ht="21.75" customHeight="1">
      <c r="A506" s="39"/>
      <c r="B506" s="40"/>
      <c r="C506" s="237" t="s">
        <v>1235</v>
      </c>
      <c r="D506" s="237" t="s">
        <v>136</v>
      </c>
      <c r="E506" s="238" t="s">
        <v>1236</v>
      </c>
      <c r="F506" s="239" t="s">
        <v>1237</v>
      </c>
      <c r="G506" s="240" t="s">
        <v>254</v>
      </c>
      <c r="H506" s="241">
        <v>62.231999999999999</v>
      </c>
      <c r="I506" s="242"/>
      <c r="J506" s="243">
        <f>ROUND(I506*H506,2)</f>
        <v>0</v>
      </c>
      <c r="K506" s="244"/>
      <c r="L506" s="45"/>
      <c r="M506" s="245" t="s">
        <v>1</v>
      </c>
      <c r="N506" s="246" t="s">
        <v>47</v>
      </c>
      <c r="O506" s="92"/>
      <c r="P506" s="247">
        <f>O506*H506</f>
        <v>0</v>
      </c>
      <c r="Q506" s="247">
        <v>0</v>
      </c>
      <c r="R506" s="247">
        <f>Q506*H506</f>
        <v>0</v>
      </c>
      <c r="S506" s="247">
        <v>0</v>
      </c>
      <c r="T506" s="248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9" t="s">
        <v>152</v>
      </c>
      <c r="AT506" s="249" t="s">
        <v>136</v>
      </c>
      <c r="AU506" s="249" t="s">
        <v>91</v>
      </c>
      <c r="AY506" s="18" t="s">
        <v>133</v>
      </c>
      <c r="BE506" s="250">
        <f>IF(N506="základní",J506,0)</f>
        <v>0</v>
      </c>
      <c r="BF506" s="250">
        <f>IF(N506="snížená",J506,0)</f>
        <v>0</v>
      </c>
      <c r="BG506" s="250">
        <f>IF(N506="zákl. přenesená",J506,0)</f>
        <v>0</v>
      </c>
      <c r="BH506" s="250">
        <f>IF(N506="sníž. přenesená",J506,0)</f>
        <v>0</v>
      </c>
      <c r="BI506" s="250">
        <f>IF(N506="nulová",J506,0)</f>
        <v>0</v>
      </c>
      <c r="BJ506" s="18" t="s">
        <v>21</v>
      </c>
      <c r="BK506" s="250">
        <f>ROUND(I506*H506,2)</f>
        <v>0</v>
      </c>
      <c r="BL506" s="18" t="s">
        <v>152</v>
      </c>
      <c r="BM506" s="249" t="s">
        <v>1238</v>
      </c>
    </row>
    <row r="507" s="13" customFormat="1">
      <c r="A507" s="13"/>
      <c r="B507" s="261"/>
      <c r="C507" s="262"/>
      <c r="D507" s="251" t="s">
        <v>257</v>
      </c>
      <c r="E507" s="263" t="s">
        <v>1</v>
      </c>
      <c r="F507" s="264" t="s">
        <v>1239</v>
      </c>
      <c r="G507" s="262"/>
      <c r="H507" s="265">
        <v>16.25</v>
      </c>
      <c r="I507" s="266"/>
      <c r="J507" s="262"/>
      <c r="K507" s="262"/>
      <c r="L507" s="267"/>
      <c r="M507" s="268"/>
      <c r="N507" s="269"/>
      <c r="O507" s="269"/>
      <c r="P507" s="269"/>
      <c r="Q507" s="269"/>
      <c r="R507" s="269"/>
      <c r="S507" s="269"/>
      <c r="T507" s="27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71" t="s">
        <v>257</v>
      </c>
      <c r="AU507" s="271" t="s">
        <v>91</v>
      </c>
      <c r="AV507" s="13" t="s">
        <v>91</v>
      </c>
      <c r="AW507" s="13" t="s">
        <v>38</v>
      </c>
      <c r="AX507" s="13" t="s">
        <v>82</v>
      </c>
      <c r="AY507" s="271" t="s">
        <v>133</v>
      </c>
    </row>
    <row r="508" s="13" customFormat="1">
      <c r="A508" s="13"/>
      <c r="B508" s="261"/>
      <c r="C508" s="262"/>
      <c r="D508" s="251" t="s">
        <v>257</v>
      </c>
      <c r="E508" s="263" t="s">
        <v>1</v>
      </c>
      <c r="F508" s="264" t="s">
        <v>1240</v>
      </c>
      <c r="G508" s="262"/>
      <c r="H508" s="265">
        <v>3.633</v>
      </c>
      <c r="I508" s="266"/>
      <c r="J508" s="262"/>
      <c r="K508" s="262"/>
      <c r="L508" s="267"/>
      <c r="M508" s="268"/>
      <c r="N508" s="269"/>
      <c r="O508" s="269"/>
      <c r="P508" s="269"/>
      <c r="Q508" s="269"/>
      <c r="R508" s="269"/>
      <c r="S508" s="269"/>
      <c r="T508" s="27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71" t="s">
        <v>257</v>
      </c>
      <c r="AU508" s="271" t="s">
        <v>91</v>
      </c>
      <c r="AV508" s="13" t="s">
        <v>91</v>
      </c>
      <c r="AW508" s="13" t="s">
        <v>38</v>
      </c>
      <c r="AX508" s="13" t="s">
        <v>82</v>
      </c>
      <c r="AY508" s="271" t="s">
        <v>133</v>
      </c>
    </row>
    <row r="509" s="13" customFormat="1">
      <c r="A509" s="13"/>
      <c r="B509" s="261"/>
      <c r="C509" s="262"/>
      <c r="D509" s="251" t="s">
        <v>257</v>
      </c>
      <c r="E509" s="263" t="s">
        <v>1</v>
      </c>
      <c r="F509" s="264" t="s">
        <v>1241</v>
      </c>
      <c r="G509" s="262"/>
      <c r="H509" s="265">
        <v>42.348999999999997</v>
      </c>
      <c r="I509" s="266"/>
      <c r="J509" s="262"/>
      <c r="K509" s="262"/>
      <c r="L509" s="267"/>
      <c r="M509" s="268"/>
      <c r="N509" s="269"/>
      <c r="O509" s="269"/>
      <c r="P509" s="269"/>
      <c r="Q509" s="269"/>
      <c r="R509" s="269"/>
      <c r="S509" s="269"/>
      <c r="T509" s="27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71" t="s">
        <v>257</v>
      </c>
      <c r="AU509" s="271" t="s">
        <v>91</v>
      </c>
      <c r="AV509" s="13" t="s">
        <v>91</v>
      </c>
      <c r="AW509" s="13" t="s">
        <v>38</v>
      </c>
      <c r="AX509" s="13" t="s">
        <v>82</v>
      </c>
      <c r="AY509" s="271" t="s">
        <v>133</v>
      </c>
    </row>
    <row r="510" s="14" customFormat="1">
      <c r="A510" s="14"/>
      <c r="B510" s="272"/>
      <c r="C510" s="273"/>
      <c r="D510" s="251" t="s">
        <v>257</v>
      </c>
      <c r="E510" s="274" t="s">
        <v>1</v>
      </c>
      <c r="F510" s="275" t="s">
        <v>260</v>
      </c>
      <c r="G510" s="273"/>
      <c r="H510" s="276">
        <v>62.231999999999999</v>
      </c>
      <c r="I510" s="277"/>
      <c r="J510" s="273"/>
      <c r="K510" s="273"/>
      <c r="L510" s="278"/>
      <c r="M510" s="279"/>
      <c r="N510" s="280"/>
      <c r="O510" s="280"/>
      <c r="P510" s="280"/>
      <c r="Q510" s="280"/>
      <c r="R510" s="280"/>
      <c r="S510" s="280"/>
      <c r="T510" s="28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82" t="s">
        <v>257</v>
      </c>
      <c r="AU510" s="282" t="s">
        <v>91</v>
      </c>
      <c r="AV510" s="14" t="s">
        <v>152</v>
      </c>
      <c r="AW510" s="14" t="s">
        <v>38</v>
      </c>
      <c r="AX510" s="14" t="s">
        <v>21</v>
      </c>
      <c r="AY510" s="282" t="s">
        <v>133</v>
      </c>
    </row>
    <row r="511" s="2" customFormat="1" ht="21.75" customHeight="1">
      <c r="A511" s="39"/>
      <c r="B511" s="40"/>
      <c r="C511" s="237" t="s">
        <v>27</v>
      </c>
      <c r="D511" s="237" t="s">
        <v>136</v>
      </c>
      <c r="E511" s="238" t="s">
        <v>1242</v>
      </c>
      <c r="F511" s="239" t="s">
        <v>1243</v>
      </c>
      <c r="G511" s="240" t="s">
        <v>254</v>
      </c>
      <c r="H511" s="241">
        <v>4</v>
      </c>
      <c r="I511" s="242"/>
      <c r="J511" s="243">
        <f>ROUND(I511*H511,2)</f>
        <v>0</v>
      </c>
      <c r="K511" s="244"/>
      <c r="L511" s="45"/>
      <c r="M511" s="245" t="s">
        <v>1</v>
      </c>
      <c r="N511" s="246" t="s">
        <v>47</v>
      </c>
      <c r="O511" s="92"/>
      <c r="P511" s="247">
        <f>O511*H511</f>
        <v>0</v>
      </c>
      <c r="Q511" s="247">
        <v>0.02102</v>
      </c>
      <c r="R511" s="247">
        <f>Q511*H511</f>
        <v>0.084080000000000002</v>
      </c>
      <c r="S511" s="247">
        <v>0</v>
      </c>
      <c r="T511" s="248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9" t="s">
        <v>152</v>
      </c>
      <c r="AT511" s="249" t="s">
        <v>136</v>
      </c>
      <c r="AU511" s="249" t="s">
        <v>91</v>
      </c>
      <c r="AY511" s="18" t="s">
        <v>133</v>
      </c>
      <c r="BE511" s="250">
        <f>IF(N511="základní",J511,0)</f>
        <v>0</v>
      </c>
      <c r="BF511" s="250">
        <f>IF(N511="snížená",J511,0)</f>
        <v>0</v>
      </c>
      <c r="BG511" s="250">
        <f>IF(N511="zákl. přenesená",J511,0)</f>
        <v>0</v>
      </c>
      <c r="BH511" s="250">
        <f>IF(N511="sníž. přenesená",J511,0)</f>
        <v>0</v>
      </c>
      <c r="BI511" s="250">
        <f>IF(N511="nulová",J511,0)</f>
        <v>0</v>
      </c>
      <c r="BJ511" s="18" t="s">
        <v>21</v>
      </c>
      <c r="BK511" s="250">
        <f>ROUND(I511*H511,2)</f>
        <v>0</v>
      </c>
      <c r="BL511" s="18" t="s">
        <v>152</v>
      </c>
      <c r="BM511" s="249" t="s">
        <v>1244</v>
      </c>
    </row>
    <row r="512" s="2" customFormat="1">
      <c r="A512" s="39"/>
      <c r="B512" s="40"/>
      <c r="C512" s="41"/>
      <c r="D512" s="251" t="s">
        <v>142</v>
      </c>
      <c r="E512" s="41"/>
      <c r="F512" s="252" t="s">
        <v>1245</v>
      </c>
      <c r="G512" s="41"/>
      <c r="H512" s="41"/>
      <c r="I512" s="145"/>
      <c r="J512" s="41"/>
      <c r="K512" s="41"/>
      <c r="L512" s="45"/>
      <c r="M512" s="253"/>
      <c r="N512" s="254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142</v>
      </c>
      <c r="AU512" s="18" t="s">
        <v>91</v>
      </c>
    </row>
    <row r="513" s="13" customFormat="1">
      <c r="A513" s="13"/>
      <c r="B513" s="261"/>
      <c r="C513" s="262"/>
      <c r="D513" s="251" t="s">
        <v>257</v>
      </c>
      <c r="E513" s="263" t="s">
        <v>1</v>
      </c>
      <c r="F513" s="264" t="s">
        <v>1246</v>
      </c>
      <c r="G513" s="262"/>
      <c r="H513" s="265">
        <v>4</v>
      </c>
      <c r="I513" s="266"/>
      <c r="J513" s="262"/>
      <c r="K513" s="262"/>
      <c r="L513" s="267"/>
      <c r="M513" s="268"/>
      <c r="N513" s="269"/>
      <c r="O513" s="269"/>
      <c r="P513" s="269"/>
      <c r="Q513" s="269"/>
      <c r="R513" s="269"/>
      <c r="S513" s="269"/>
      <c r="T513" s="27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71" t="s">
        <v>257</v>
      </c>
      <c r="AU513" s="271" t="s">
        <v>91</v>
      </c>
      <c r="AV513" s="13" t="s">
        <v>91</v>
      </c>
      <c r="AW513" s="13" t="s">
        <v>38</v>
      </c>
      <c r="AX513" s="13" t="s">
        <v>21</v>
      </c>
      <c r="AY513" s="271" t="s">
        <v>133</v>
      </c>
    </row>
    <row r="514" s="2" customFormat="1" ht="21.75" customHeight="1">
      <c r="A514" s="39"/>
      <c r="B514" s="40"/>
      <c r="C514" s="237" t="s">
        <v>1247</v>
      </c>
      <c r="D514" s="237" t="s">
        <v>136</v>
      </c>
      <c r="E514" s="238" t="s">
        <v>1248</v>
      </c>
      <c r="F514" s="239" t="s">
        <v>1249</v>
      </c>
      <c r="G514" s="240" t="s">
        <v>254</v>
      </c>
      <c r="H514" s="241">
        <v>12</v>
      </c>
      <c r="I514" s="242"/>
      <c r="J514" s="243">
        <f>ROUND(I514*H514,2)</f>
        <v>0</v>
      </c>
      <c r="K514" s="244"/>
      <c r="L514" s="45"/>
      <c r="M514" s="245" t="s">
        <v>1</v>
      </c>
      <c r="N514" s="246" t="s">
        <v>47</v>
      </c>
      <c r="O514" s="92"/>
      <c r="P514" s="247">
        <f>O514*H514</f>
        <v>0</v>
      </c>
      <c r="Q514" s="247">
        <v>0.02102</v>
      </c>
      <c r="R514" s="247">
        <f>Q514*H514</f>
        <v>0.25224000000000002</v>
      </c>
      <c r="S514" s="247">
        <v>0</v>
      </c>
      <c r="T514" s="248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9" t="s">
        <v>152</v>
      </c>
      <c r="AT514" s="249" t="s">
        <v>136</v>
      </c>
      <c r="AU514" s="249" t="s">
        <v>91</v>
      </c>
      <c r="AY514" s="18" t="s">
        <v>133</v>
      </c>
      <c r="BE514" s="250">
        <f>IF(N514="základní",J514,0)</f>
        <v>0</v>
      </c>
      <c r="BF514" s="250">
        <f>IF(N514="snížená",J514,0)</f>
        <v>0</v>
      </c>
      <c r="BG514" s="250">
        <f>IF(N514="zákl. přenesená",J514,0)</f>
        <v>0</v>
      </c>
      <c r="BH514" s="250">
        <f>IF(N514="sníž. přenesená",J514,0)</f>
        <v>0</v>
      </c>
      <c r="BI514" s="250">
        <f>IF(N514="nulová",J514,0)</f>
        <v>0</v>
      </c>
      <c r="BJ514" s="18" t="s">
        <v>21</v>
      </c>
      <c r="BK514" s="250">
        <f>ROUND(I514*H514,2)</f>
        <v>0</v>
      </c>
      <c r="BL514" s="18" t="s">
        <v>152</v>
      </c>
      <c r="BM514" s="249" t="s">
        <v>1250</v>
      </c>
    </row>
    <row r="515" s="2" customFormat="1">
      <c r="A515" s="39"/>
      <c r="B515" s="40"/>
      <c r="C515" s="41"/>
      <c r="D515" s="251" t="s">
        <v>142</v>
      </c>
      <c r="E515" s="41"/>
      <c r="F515" s="252" t="s">
        <v>1251</v>
      </c>
      <c r="G515" s="41"/>
      <c r="H515" s="41"/>
      <c r="I515" s="145"/>
      <c r="J515" s="41"/>
      <c r="K515" s="41"/>
      <c r="L515" s="45"/>
      <c r="M515" s="253"/>
      <c r="N515" s="254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142</v>
      </c>
      <c r="AU515" s="18" t="s">
        <v>91</v>
      </c>
    </row>
    <row r="516" s="13" customFormat="1">
      <c r="A516" s="13"/>
      <c r="B516" s="261"/>
      <c r="C516" s="262"/>
      <c r="D516" s="251" t="s">
        <v>257</v>
      </c>
      <c r="E516" s="262"/>
      <c r="F516" s="264" t="s">
        <v>1252</v>
      </c>
      <c r="G516" s="262"/>
      <c r="H516" s="265">
        <v>12</v>
      </c>
      <c r="I516" s="266"/>
      <c r="J516" s="262"/>
      <c r="K516" s="262"/>
      <c r="L516" s="267"/>
      <c r="M516" s="268"/>
      <c r="N516" s="269"/>
      <c r="O516" s="269"/>
      <c r="P516" s="269"/>
      <c r="Q516" s="269"/>
      <c r="R516" s="269"/>
      <c r="S516" s="269"/>
      <c r="T516" s="27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71" t="s">
        <v>257</v>
      </c>
      <c r="AU516" s="271" t="s">
        <v>91</v>
      </c>
      <c r="AV516" s="13" t="s">
        <v>91</v>
      </c>
      <c r="AW516" s="13" t="s">
        <v>4</v>
      </c>
      <c r="AX516" s="13" t="s">
        <v>21</v>
      </c>
      <c r="AY516" s="271" t="s">
        <v>133</v>
      </c>
    </row>
    <row r="517" s="2" customFormat="1" ht="21.75" customHeight="1">
      <c r="A517" s="39"/>
      <c r="B517" s="40"/>
      <c r="C517" s="237" t="s">
        <v>1253</v>
      </c>
      <c r="D517" s="237" t="s">
        <v>136</v>
      </c>
      <c r="E517" s="238" t="s">
        <v>1254</v>
      </c>
      <c r="F517" s="239" t="s">
        <v>1255</v>
      </c>
      <c r="G517" s="240" t="s">
        <v>254</v>
      </c>
      <c r="H517" s="241">
        <v>20.41</v>
      </c>
      <c r="I517" s="242"/>
      <c r="J517" s="243">
        <f>ROUND(I517*H517,2)</f>
        <v>0</v>
      </c>
      <c r="K517" s="244"/>
      <c r="L517" s="45"/>
      <c r="M517" s="245" t="s">
        <v>1</v>
      </c>
      <c r="N517" s="246" t="s">
        <v>47</v>
      </c>
      <c r="O517" s="92"/>
      <c r="P517" s="247">
        <f>O517*H517</f>
        <v>0</v>
      </c>
      <c r="Q517" s="247">
        <v>0.05305</v>
      </c>
      <c r="R517" s="247">
        <f>Q517*H517</f>
        <v>1.0827505</v>
      </c>
      <c r="S517" s="247">
        <v>0</v>
      </c>
      <c r="T517" s="248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9" t="s">
        <v>152</v>
      </c>
      <c r="AT517" s="249" t="s">
        <v>136</v>
      </c>
      <c r="AU517" s="249" t="s">
        <v>91</v>
      </c>
      <c r="AY517" s="18" t="s">
        <v>133</v>
      </c>
      <c r="BE517" s="250">
        <f>IF(N517="základní",J517,0)</f>
        <v>0</v>
      </c>
      <c r="BF517" s="250">
        <f>IF(N517="snížená",J517,0)</f>
        <v>0</v>
      </c>
      <c r="BG517" s="250">
        <f>IF(N517="zákl. přenesená",J517,0)</f>
        <v>0</v>
      </c>
      <c r="BH517" s="250">
        <f>IF(N517="sníž. přenesená",J517,0)</f>
        <v>0</v>
      </c>
      <c r="BI517" s="250">
        <f>IF(N517="nulová",J517,0)</f>
        <v>0</v>
      </c>
      <c r="BJ517" s="18" t="s">
        <v>21</v>
      </c>
      <c r="BK517" s="250">
        <f>ROUND(I517*H517,2)</f>
        <v>0</v>
      </c>
      <c r="BL517" s="18" t="s">
        <v>152</v>
      </c>
      <c r="BM517" s="249" t="s">
        <v>1256</v>
      </c>
    </row>
    <row r="518" s="2" customFormat="1">
      <c r="A518" s="39"/>
      <c r="B518" s="40"/>
      <c r="C518" s="41"/>
      <c r="D518" s="251" t="s">
        <v>142</v>
      </c>
      <c r="E518" s="41"/>
      <c r="F518" s="252" t="s">
        <v>1257</v>
      </c>
      <c r="G518" s="41"/>
      <c r="H518" s="41"/>
      <c r="I518" s="145"/>
      <c r="J518" s="41"/>
      <c r="K518" s="41"/>
      <c r="L518" s="45"/>
      <c r="M518" s="253"/>
      <c r="N518" s="254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142</v>
      </c>
      <c r="AU518" s="18" t="s">
        <v>91</v>
      </c>
    </row>
    <row r="519" s="13" customFormat="1">
      <c r="A519" s="13"/>
      <c r="B519" s="261"/>
      <c r="C519" s="262"/>
      <c r="D519" s="251" t="s">
        <v>257</v>
      </c>
      <c r="E519" s="263" t="s">
        <v>1</v>
      </c>
      <c r="F519" s="264" t="s">
        <v>1258</v>
      </c>
      <c r="G519" s="262"/>
      <c r="H519" s="265">
        <v>13.92</v>
      </c>
      <c r="I519" s="266"/>
      <c r="J519" s="262"/>
      <c r="K519" s="262"/>
      <c r="L519" s="267"/>
      <c r="M519" s="268"/>
      <c r="N519" s="269"/>
      <c r="O519" s="269"/>
      <c r="P519" s="269"/>
      <c r="Q519" s="269"/>
      <c r="R519" s="269"/>
      <c r="S519" s="269"/>
      <c r="T519" s="27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71" t="s">
        <v>257</v>
      </c>
      <c r="AU519" s="271" t="s">
        <v>91</v>
      </c>
      <c r="AV519" s="13" t="s">
        <v>91</v>
      </c>
      <c r="AW519" s="13" t="s">
        <v>38</v>
      </c>
      <c r="AX519" s="13" t="s">
        <v>82</v>
      </c>
      <c r="AY519" s="271" t="s">
        <v>133</v>
      </c>
    </row>
    <row r="520" s="13" customFormat="1">
      <c r="A520" s="13"/>
      <c r="B520" s="261"/>
      <c r="C520" s="262"/>
      <c r="D520" s="251" t="s">
        <v>257</v>
      </c>
      <c r="E520" s="263" t="s">
        <v>1</v>
      </c>
      <c r="F520" s="264" t="s">
        <v>1259</v>
      </c>
      <c r="G520" s="262"/>
      <c r="H520" s="265">
        <v>2.8500000000000001</v>
      </c>
      <c r="I520" s="266"/>
      <c r="J520" s="262"/>
      <c r="K520" s="262"/>
      <c r="L520" s="267"/>
      <c r="M520" s="268"/>
      <c r="N520" s="269"/>
      <c r="O520" s="269"/>
      <c r="P520" s="269"/>
      <c r="Q520" s="269"/>
      <c r="R520" s="269"/>
      <c r="S520" s="269"/>
      <c r="T520" s="27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71" t="s">
        <v>257</v>
      </c>
      <c r="AU520" s="271" t="s">
        <v>91</v>
      </c>
      <c r="AV520" s="13" t="s">
        <v>91</v>
      </c>
      <c r="AW520" s="13" t="s">
        <v>38</v>
      </c>
      <c r="AX520" s="13" t="s">
        <v>82</v>
      </c>
      <c r="AY520" s="271" t="s">
        <v>133</v>
      </c>
    </row>
    <row r="521" s="13" customFormat="1">
      <c r="A521" s="13"/>
      <c r="B521" s="261"/>
      <c r="C521" s="262"/>
      <c r="D521" s="251" t="s">
        <v>257</v>
      </c>
      <c r="E521" s="263" t="s">
        <v>1</v>
      </c>
      <c r="F521" s="264" t="s">
        <v>1260</v>
      </c>
      <c r="G521" s="262"/>
      <c r="H521" s="265">
        <v>2.1600000000000001</v>
      </c>
      <c r="I521" s="266"/>
      <c r="J521" s="262"/>
      <c r="K521" s="262"/>
      <c r="L521" s="267"/>
      <c r="M521" s="268"/>
      <c r="N521" s="269"/>
      <c r="O521" s="269"/>
      <c r="P521" s="269"/>
      <c r="Q521" s="269"/>
      <c r="R521" s="269"/>
      <c r="S521" s="269"/>
      <c r="T521" s="27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71" t="s">
        <v>257</v>
      </c>
      <c r="AU521" s="271" t="s">
        <v>91</v>
      </c>
      <c r="AV521" s="13" t="s">
        <v>91</v>
      </c>
      <c r="AW521" s="13" t="s">
        <v>38</v>
      </c>
      <c r="AX521" s="13" t="s">
        <v>82</v>
      </c>
      <c r="AY521" s="271" t="s">
        <v>133</v>
      </c>
    </row>
    <row r="522" s="13" customFormat="1">
      <c r="A522" s="13"/>
      <c r="B522" s="261"/>
      <c r="C522" s="262"/>
      <c r="D522" s="251" t="s">
        <v>257</v>
      </c>
      <c r="E522" s="263" t="s">
        <v>1</v>
      </c>
      <c r="F522" s="264" t="s">
        <v>1261</v>
      </c>
      <c r="G522" s="262"/>
      <c r="H522" s="265">
        <v>1.48</v>
      </c>
      <c r="I522" s="266"/>
      <c r="J522" s="262"/>
      <c r="K522" s="262"/>
      <c r="L522" s="267"/>
      <c r="M522" s="268"/>
      <c r="N522" s="269"/>
      <c r="O522" s="269"/>
      <c r="P522" s="269"/>
      <c r="Q522" s="269"/>
      <c r="R522" s="269"/>
      <c r="S522" s="269"/>
      <c r="T522" s="27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71" t="s">
        <v>257</v>
      </c>
      <c r="AU522" s="271" t="s">
        <v>91</v>
      </c>
      <c r="AV522" s="13" t="s">
        <v>91</v>
      </c>
      <c r="AW522" s="13" t="s">
        <v>38</v>
      </c>
      <c r="AX522" s="13" t="s">
        <v>82</v>
      </c>
      <c r="AY522" s="271" t="s">
        <v>133</v>
      </c>
    </row>
    <row r="523" s="14" customFormat="1">
      <c r="A523" s="14"/>
      <c r="B523" s="272"/>
      <c r="C523" s="273"/>
      <c r="D523" s="251" t="s">
        <v>257</v>
      </c>
      <c r="E523" s="274" t="s">
        <v>1</v>
      </c>
      <c r="F523" s="275" t="s">
        <v>260</v>
      </c>
      <c r="G523" s="273"/>
      <c r="H523" s="276">
        <v>20.41</v>
      </c>
      <c r="I523" s="277"/>
      <c r="J523" s="273"/>
      <c r="K523" s="273"/>
      <c r="L523" s="278"/>
      <c r="M523" s="279"/>
      <c r="N523" s="280"/>
      <c r="O523" s="280"/>
      <c r="P523" s="280"/>
      <c r="Q523" s="280"/>
      <c r="R523" s="280"/>
      <c r="S523" s="280"/>
      <c r="T523" s="28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82" t="s">
        <v>257</v>
      </c>
      <c r="AU523" s="282" t="s">
        <v>91</v>
      </c>
      <c r="AV523" s="14" t="s">
        <v>152</v>
      </c>
      <c r="AW523" s="14" t="s">
        <v>38</v>
      </c>
      <c r="AX523" s="14" t="s">
        <v>21</v>
      </c>
      <c r="AY523" s="282" t="s">
        <v>133</v>
      </c>
    </row>
    <row r="524" s="2" customFormat="1" ht="21.75" customHeight="1">
      <c r="A524" s="39"/>
      <c r="B524" s="40"/>
      <c r="C524" s="237" t="s">
        <v>1262</v>
      </c>
      <c r="D524" s="237" t="s">
        <v>136</v>
      </c>
      <c r="E524" s="238" t="s">
        <v>1263</v>
      </c>
      <c r="F524" s="239" t="s">
        <v>1264</v>
      </c>
      <c r="G524" s="240" t="s">
        <v>254</v>
      </c>
      <c r="H524" s="241">
        <v>25.513000000000002</v>
      </c>
      <c r="I524" s="242"/>
      <c r="J524" s="243">
        <f>ROUND(I524*H524,2)</f>
        <v>0</v>
      </c>
      <c r="K524" s="244"/>
      <c r="L524" s="45"/>
      <c r="M524" s="245" t="s">
        <v>1</v>
      </c>
      <c r="N524" s="246" t="s">
        <v>47</v>
      </c>
      <c r="O524" s="92"/>
      <c r="P524" s="247">
        <f>O524*H524</f>
        <v>0</v>
      </c>
      <c r="Q524" s="247">
        <v>0.05305</v>
      </c>
      <c r="R524" s="247">
        <f>Q524*H524</f>
        <v>1.3534646500000001</v>
      </c>
      <c r="S524" s="247">
        <v>0</v>
      </c>
      <c r="T524" s="248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9" t="s">
        <v>152</v>
      </c>
      <c r="AT524" s="249" t="s">
        <v>136</v>
      </c>
      <c r="AU524" s="249" t="s">
        <v>91</v>
      </c>
      <c r="AY524" s="18" t="s">
        <v>133</v>
      </c>
      <c r="BE524" s="250">
        <f>IF(N524="základní",J524,0)</f>
        <v>0</v>
      </c>
      <c r="BF524" s="250">
        <f>IF(N524="snížená",J524,0)</f>
        <v>0</v>
      </c>
      <c r="BG524" s="250">
        <f>IF(N524="zákl. přenesená",J524,0)</f>
        <v>0</v>
      </c>
      <c r="BH524" s="250">
        <f>IF(N524="sníž. přenesená",J524,0)</f>
        <v>0</v>
      </c>
      <c r="BI524" s="250">
        <f>IF(N524="nulová",J524,0)</f>
        <v>0</v>
      </c>
      <c r="BJ524" s="18" t="s">
        <v>21</v>
      </c>
      <c r="BK524" s="250">
        <f>ROUND(I524*H524,2)</f>
        <v>0</v>
      </c>
      <c r="BL524" s="18" t="s">
        <v>152</v>
      </c>
      <c r="BM524" s="249" t="s">
        <v>1265</v>
      </c>
    </row>
    <row r="525" s="2" customFormat="1">
      <c r="A525" s="39"/>
      <c r="B525" s="40"/>
      <c r="C525" s="41"/>
      <c r="D525" s="251" t="s">
        <v>142</v>
      </c>
      <c r="E525" s="41"/>
      <c r="F525" s="252" t="s">
        <v>1266</v>
      </c>
      <c r="G525" s="41"/>
      <c r="H525" s="41"/>
      <c r="I525" s="145"/>
      <c r="J525" s="41"/>
      <c r="K525" s="41"/>
      <c r="L525" s="45"/>
      <c r="M525" s="253"/>
      <c r="N525" s="254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142</v>
      </c>
      <c r="AU525" s="18" t="s">
        <v>91</v>
      </c>
    </row>
    <row r="526" s="13" customFormat="1">
      <c r="A526" s="13"/>
      <c r="B526" s="261"/>
      <c r="C526" s="262"/>
      <c r="D526" s="251" t="s">
        <v>257</v>
      </c>
      <c r="E526" s="262"/>
      <c r="F526" s="264" t="s">
        <v>1267</v>
      </c>
      <c r="G526" s="262"/>
      <c r="H526" s="265">
        <v>25.513000000000002</v>
      </c>
      <c r="I526" s="266"/>
      <c r="J526" s="262"/>
      <c r="K526" s="262"/>
      <c r="L526" s="267"/>
      <c r="M526" s="268"/>
      <c r="N526" s="269"/>
      <c r="O526" s="269"/>
      <c r="P526" s="269"/>
      <c r="Q526" s="269"/>
      <c r="R526" s="269"/>
      <c r="S526" s="269"/>
      <c r="T526" s="27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71" t="s">
        <v>257</v>
      </c>
      <c r="AU526" s="271" t="s">
        <v>91</v>
      </c>
      <c r="AV526" s="13" t="s">
        <v>91</v>
      </c>
      <c r="AW526" s="13" t="s">
        <v>4</v>
      </c>
      <c r="AX526" s="13" t="s">
        <v>21</v>
      </c>
      <c r="AY526" s="271" t="s">
        <v>133</v>
      </c>
    </row>
    <row r="527" s="2" customFormat="1" ht="16.5" customHeight="1">
      <c r="A527" s="39"/>
      <c r="B527" s="40"/>
      <c r="C527" s="237" t="s">
        <v>1268</v>
      </c>
      <c r="D527" s="237" t="s">
        <v>136</v>
      </c>
      <c r="E527" s="238" t="s">
        <v>1269</v>
      </c>
      <c r="F527" s="239" t="s">
        <v>1270</v>
      </c>
      <c r="G527" s="240" t="s">
        <v>302</v>
      </c>
      <c r="H527" s="241">
        <v>21.949999999999999</v>
      </c>
      <c r="I527" s="242"/>
      <c r="J527" s="243">
        <f>ROUND(I527*H527,2)</f>
        <v>0</v>
      </c>
      <c r="K527" s="244"/>
      <c r="L527" s="45"/>
      <c r="M527" s="245" t="s">
        <v>1</v>
      </c>
      <c r="N527" s="246" t="s">
        <v>47</v>
      </c>
      <c r="O527" s="92"/>
      <c r="P527" s="247">
        <f>O527*H527</f>
        <v>0</v>
      </c>
      <c r="Q527" s="247">
        <v>0</v>
      </c>
      <c r="R527" s="247">
        <f>Q527*H527</f>
        <v>0</v>
      </c>
      <c r="S527" s="247">
        <v>0</v>
      </c>
      <c r="T527" s="248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9" t="s">
        <v>152</v>
      </c>
      <c r="AT527" s="249" t="s">
        <v>136</v>
      </c>
      <c r="AU527" s="249" t="s">
        <v>91</v>
      </c>
      <c r="AY527" s="18" t="s">
        <v>133</v>
      </c>
      <c r="BE527" s="250">
        <f>IF(N527="základní",J527,0)</f>
        <v>0</v>
      </c>
      <c r="BF527" s="250">
        <f>IF(N527="snížená",J527,0)</f>
        <v>0</v>
      </c>
      <c r="BG527" s="250">
        <f>IF(N527="zákl. přenesená",J527,0)</f>
        <v>0</v>
      </c>
      <c r="BH527" s="250">
        <f>IF(N527="sníž. přenesená",J527,0)</f>
        <v>0</v>
      </c>
      <c r="BI527" s="250">
        <f>IF(N527="nulová",J527,0)</f>
        <v>0</v>
      </c>
      <c r="BJ527" s="18" t="s">
        <v>21</v>
      </c>
      <c r="BK527" s="250">
        <f>ROUND(I527*H527,2)</f>
        <v>0</v>
      </c>
      <c r="BL527" s="18" t="s">
        <v>152</v>
      </c>
      <c r="BM527" s="249" t="s">
        <v>1271</v>
      </c>
    </row>
    <row r="528" s="13" customFormat="1">
      <c r="A528" s="13"/>
      <c r="B528" s="261"/>
      <c r="C528" s="262"/>
      <c r="D528" s="251" t="s">
        <v>257</v>
      </c>
      <c r="E528" s="263" t="s">
        <v>1</v>
      </c>
      <c r="F528" s="264" t="s">
        <v>1272</v>
      </c>
      <c r="G528" s="262"/>
      <c r="H528" s="265">
        <v>2.6000000000000001</v>
      </c>
      <c r="I528" s="266"/>
      <c r="J528" s="262"/>
      <c r="K528" s="262"/>
      <c r="L528" s="267"/>
      <c r="M528" s="268"/>
      <c r="N528" s="269"/>
      <c r="O528" s="269"/>
      <c r="P528" s="269"/>
      <c r="Q528" s="269"/>
      <c r="R528" s="269"/>
      <c r="S528" s="269"/>
      <c r="T528" s="27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71" t="s">
        <v>257</v>
      </c>
      <c r="AU528" s="271" t="s">
        <v>91</v>
      </c>
      <c r="AV528" s="13" t="s">
        <v>91</v>
      </c>
      <c r="AW528" s="13" t="s">
        <v>38</v>
      </c>
      <c r="AX528" s="13" t="s">
        <v>82</v>
      </c>
      <c r="AY528" s="271" t="s">
        <v>133</v>
      </c>
    </row>
    <row r="529" s="13" customFormat="1">
      <c r="A529" s="13"/>
      <c r="B529" s="261"/>
      <c r="C529" s="262"/>
      <c r="D529" s="251" t="s">
        <v>257</v>
      </c>
      <c r="E529" s="263" t="s">
        <v>1</v>
      </c>
      <c r="F529" s="264" t="s">
        <v>1273</v>
      </c>
      <c r="G529" s="262"/>
      <c r="H529" s="265">
        <v>12.6</v>
      </c>
      <c r="I529" s="266"/>
      <c r="J529" s="262"/>
      <c r="K529" s="262"/>
      <c r="L529" s="267"/>
      <c r="M529" s="268"/>
      <c r="N529" s="269"/>
      <c r="O529" s="269"/>
      <c r="P529" s="269"/>
      <c r="Q529" s="269"/>
      <c r="R529" s="269"/>
      <c r="S529" s="269"/>
      <c r="T529" s="27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71" t="s">
        <v>257</v>
      </c>
      <c r="AU529" s="271" t="s">
        <v>91</v>
      </c>
      <c r="AV529" s="13" t="s">
        <v>91</v>
      </c>
      <c r="AW529" s="13" t="s">
        <v>38</v>
      </c>
      <c r="AX529" s="13" t="s">
        <v>82</v>
      </c>
      <c r="AY529" s="271" t="s">
        <v>133</v>
      </c>
    </row>
    <row r="530" s="13" customFormat="1">
      <c r="A530" s="13"/>
      <c r="B530" s="261"/>
      <c r="C530" s="262"/>
      <c r="D530" s="251" t="s">
        <v>257</v>
      </c>
      <c r="E530" s="263" t="s">
        <v>1</v>
      </c>
      <c r="F530" s="264" t="s">
        <v>1274</v>
      </c>
      <c r="G530" s="262"/>
      <c r="H530" s="265">
        <v>6.75</v>
      </c>
      <c r="I530" s="266"/>
      <c r="J530" s="262"/>
      <c r="K530" s="262"/>
      <c r="L530" s="267"/>
      <c r="M530" s="268"/>
      <c r="N530" s="269"/>
      <c r="O530" s="269"/>
      <c r="P530" s="269"/>
      <c r="Q530" s="269"/>
      <c r="R530" s="269"/>
      <c r="S530" s="269"/>
      <c r="T530" s="27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71" t="s">
        <v>257</v>
      </c>
      <c r="AU530" s="271" t="s">
        <v>91</v>
      </c>
      <c r="AV530" s="13" t="s">
        <v>91</v>
      </c>
      <c r="AW530" s="13" t="s">
        <v>38</v>
      </c>
      <c r="AX530" s="13" t="s">
        <v>82</v>
      </c>
      <c r="AY530" s="271" t="s">
        <v>133</v>
      </c>
    </row>
    <row r="531" s="14" customFormat="1">
      <c r="A531" s="14"/>
      <c r="B531" s="272"/>
      <c r="C531" s="273"/>
      <c r="D531" s="251" t="s">
        <v>257</v>
      </c>
      <c r="E531" s="274" t="s">
        <v>1</v>
      </c>
      <c r="F531" s="275" t="s">
        <v>260</v>
      </c>
      <c r="G531" s="273"/>
      <c r="H531" s="276">
        <v>21.949999999999999</v>
      </c>
      <c r="I531" s="277"/>
      <c r="J531" s="273"/>
      <c r="K531" s="273"/>
      <c r="L531" s="278"/>
      <c r="M531" s="279"/>
      <c r="N531" s="280"/>
      <c r="O531" s="280"/>
      <c r="P531" s="280"/>
      <c r="Q531" s="280"/>
      <c r="R531" s="280"/>
      <c r="S531" s="280"/>
      <c r="T531" s="28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82" t="s">
        <v>257</v>
      </c>
      <c r="AU531" s="282" t="s">
        <v>91</v>
      </c>
      <c r="AV531" s="14" t="s">
        <v>152</v>
      </c>
      <c r="AW531" s="14" t="s">
        <v>38</v>
      </c>
      <c r="AX531" s="14" t="s">
        <v>21</v>
      </c>
      <c r="AY531" s="282" t="s">
        <v>133</v>
      </c>
    </row>
    <row r="532" s="2" customFormat="1" ht="21.75" customHeight="1">
      <c r="A532" s="39"/>
      <c r="B532" s="40"/>
      <c r="C532" s="237" t="s">
        <v>1275</v>
      </c>
      <c r="D532" s="237" t="s">
        <v>136</v>
      </c>
      <c r="E532" s="238" t="s">
        <v>1276</v>
      </c>
      <c r="F532" s="239" t="s">
        <v>1277</v>
      </c>
      <c r="G532" s="240" t="s">
        <v>302</v>
      </c>
      <c r="H532" s="241">
        <v>38.738</v>
      </c>
      <c r="I532" s="242"/>
      <c r="J532" s="243">
        <f>ROUND(I532*H532,2)</f>
        <v>0</v>
      </c>
      <c r="K532" s="244"/>
      <c r="L532" s="45"/>
      <c r="M532" s="245" t="s">
        <v>1</v>
      </c>
      <c r="N532" s="246" t="s">
        <v>47</v>
      </c>
      <c r="O532" s="92"/>
      <c r="P532" s="247">
        <f>O532*H532</f>
        <v>0</v>
      </c>
      <c r="Q532" s="247">
        <v>0</v>
      </c>
      <c r="R532" s="247">
        <f>Q532*H532</f>
        <v>0</v>
      </c>
      <c r="S532" s="247">
        <v>0</v>
      </c>
      <c r="T532" s="248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9" t="s">
        <v>152</v>
      </c>
      <c r="AT532" s="249" t="s">
        <v>136</v>
      </c>
      <c r="AU532" s="249" t="s">
        <v>91</v>
      </c>
      <c r="AY532" s="18" t="s">
        <v>133</v>
      </c>
      <c r="BE532" s="250">
        <f>IF(N532="základní",J532,0)</f>
        <v>0</v>
      </c>
      <c r="BF532" s="250">
        <f>IF(N532="snížená",J532,0)</f>
        <v>0</v>
      </c>
      <c r="BG532" s="250">
        <f>IF(N532="zákl. přenesená",J532,0)</f>
        <v>0</v>
      </c>
      <c r="BH532" s="250">
        <f>IF(N532="sníž. přenesená",J532,0)</f>
        <v>0</v>
      </c>
      <c r="BI532" s="250">
        <f>IF(N532="nulová",J532,0)</f>
        <v>0</v>
      </c>
      <c r="BJ532" s="18" t="s">
        <v>21</v>
      </c>
      <c r="BK532" s="250">
        <f>ROUND(I532*H532,2)</f>
        <v>0</v>
      </c>
      <c r="BL532" s="18" t="s">
        <v>152</v>
      </c>
      <c r="BM532" s="249" t="s">
        <v>1278</v>
      </c>
    </row>
    <row r="533" s="2" customFormat="1">
      <c r="A533" s="39"/>
      <c r="B533" s="40"/>
      <c r="C533" s="41"/>
      <c r="D533" s="251" t="s">
        <v>142</v>
      </c>
      <c r="E533" s="41"/>
      <c r="F533" s="252" t="s">
        <v>1279</v>
      </c>
      <c r="G533" s="41"/>
      <c r="H533" s="41"/>
      <c r="I533" s="145"/>
      <c r="J533" s="41"/>
      <c r="K533" s="41"/>
      <c r="L533" s="45"/>
      <c r="M533" s="253"/>
      <c r="N533" s="254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142</v>
      </c>
      <c r="AU533" s="18" t="s">
        <v>91</v>
      </c>
    </row>
    <row r="534" s="13" customFormat="1">
      <c r="A534" s="13"/>
      <c r="B534" s="261"/>
      <c r="C534" s="262"/>
      <c r="D534" s="251" t="s">
        <v>257</v>
      </c>
      <c r="E534" s="263" t="s">
        <v>1</v>
      </c>
      <c r="F534" s="264" t="s">
        <v>1280</v>
      </c>
      <c r="G534" s="262"/>
      <c r="H534" s="265">
        <v>18.658999999999999</v>
      </c>
      <c r="I534" s="266"/>
      <c r="J534" s="262"/>
      <c r="K534" s="262"/>
      <c r="L534" s="267"/>
      <c r="M534" s="268"/>
      <c r="N534" s="269"/>
      <c r="O534" s="269"/>
      <c r="P534" s="269"/>
      <c r="Q534" s="269"/>
      <c r="R534" s="269"/>
      <c r="S534" s="269"/>
      <c r="T534" s="27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71" t="s">
        <v>257</v>
      </c>
      <c r="AU534" s="271" t="s">
        <v>91</v>
      </c>
      <c r="AV534" s="13" t="s">
        <v>91</v>
      </c>
      <c r="AW534" s="13" t="s">
        <v>38</v>
      </c>
      <c r="AX534" s="13" t="s">
        <v>82</v>
      </c>
      <c r="AY534" s="271" t="s">
        <v>133</v>
      </c>
    </row>
    <row r="535" s="13" customFormat="1">
      <c r="A535" s="13"/>
      <c r="B535" s="261"/>
      <c r="C535" s="262"/>
      <c r="D535" s="251" t="s">
        <v>257</v>
      </c>
      <c r="E535" s="263" t="s">
        <v>1</v>
      </c>
      <c r="F535" s="264" t="s">
        <v>1281</v>
      </c>
      <c r="G535" s="262"/>
      <c r="H535" s="265">
        <v>20.079000000000001</v>
      </c>
      <c r="I535" s="266"/>
      <c r="J535" s="262"/>
      <c r="K535" s="262"/>
      <c r="L535" s="267"/>
      <c r="M535" s="268"/>
      <c r="N535" s="269"/>
      <c r="O535" s="269"/>
      <c r="P535" s="269"/>
      <c r="Q535" s="269"/>
      <c r="R535" s="269"/>
      <c r="S535" s="269"/>
      <c r="T535" s="27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71" t="s">
        <v>257</v>
      </c>
      <c r="AU535" s="271" t="s">
        <v>91</v>
      </c>
      <c r="AV535" s="13" t="s">
        <v>91</v>
      </c>
      <c r="AW535" s="13" t="s">
        <v>38</v>
      </c>
      <c r="AX535" s="13" t="s">
        <v>82</v>
      </c>
      <c r="AY535" s="271" t="s">
        <v>133</v>
      </c>
    </row>
    <row r="536" s="14" customFormat="1">
      <c r="A536" s="14"/>
      <c r="B536" s="272"/>
      <c r="C536" s="273"/>
      <c r="D536" s="251" t="s">
        <v>257</v>
      </c>
      <c r="E536" s="274" t="s">
        <v>1</v>
      </c>
      <c r="F536" s="275" t="s">
        <v>260</v>
      </c>
      <c r="G536" s="273"/>
      <c r="H536" s="276">
        <v>38.738</v>
      </c>
      <c r="I536" s="277"/>
      <c r="J536" s="273"/>
      <c r="K536" s="273"/>
      <c r="L536" s="278"/>
      <c r="M536" s="279"/>
      <c r="N536" s="280"/>
      <c r="O536" s="280"/>
      <c r="P536" s="280"/>
      <c r="Q536" s="280"/>
      <c r="R536" s="280"/>
      <c r="S536" s="280"/>
      <c r="T536" s="28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82" t="s">
        <v>257</v>
      </c>
      <c r="AU536" s="282" t="s">
        <v>91</v>
      </c>
      <c r="AV536" s="14" t="s">
        <v>152</v>
      </c>
      <c r="AW536" s="14" t="s">
        <v>38</v>
      </c>
      <c r="AX536" s="14" t="s">
        <v>21</v>
      </c>
      <c r="AY536" s="282" t="s">
        <v>133</v>
      </c>
    </row>
    <row r="537" s="2" customFormat="1" ht="21.75" customHeight="1">
      <c r="A537" s="39"/>
      <c r="B537" s="40"/>
      <c r="C537" s="237" t="s">
        <v>1282</v>
      </c>
      <c r="D537" s="237" t="s">
        <v>136</v>
      </c>
      <c r="E537" s="238" t="s">
        <v>1283</v>
      </c>
      <c r="F537" s="239" t="s">
        <v>1284</v>
      </c>
      <c r="G537" s="240" t="s">
        <v>302</v>
      </c>
      <c r="H537" s="241">
        <v>72.738</v>
      </c>
      <c r="I537" s="242"/>
      <c r="J537" s="243">
        <f>ROUND(I537*H537,2)</f>
        <v>0</v>
      </c>
      <c r="K537" s="244"/>
      <c r="L537" s="45"/>
      <c r="M537" s="245" t="s">
        <v>1</v>
      </c>
      <c r="N537" s="246" t="s">
        <v>47</v>
      </c>
      <c r="O537" s="92"/>
      <c r="P537" s="247">
        <f>O537*H537</f>
        <v>0</v>
      </c>
      <c r="Q537" s="247">
        <v>2.4500000000000002</v>
      </c>
      <c r="R537" s="247">
        <f>Q537*H537</f>
        <v>178.2081</v>
      </c>
      <c r="S537" s="247">
        <v>0</v>
      </c>
      <c r="T537" s="248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9" t="s">
        <v>152</v>
      </c>
      <c r="AT537" s="249" t="s">
        <v>136</v>
      </c>
      <c r="AU537" s="249" t="s">
        <v>91</v>
      </c>
      <c r="AY537" s="18" t="s">
        <v>133</v>
      </c>
      <c r="BE537" s="250">
        <f>IF(N537="základní",J537,0)</f>
        <v>0</v>
      </c>
      <c r="BF537" s="250">
        <f>IF(N537="snížená",J537,0)</f>
        <v>0</v>
      </c>
      <c r="BG537" s="250">
        <f>IF(N537="zákl. přenesená",J537,0)</f>
        <v>0</v>
      </c>
      <c r="BH537" s="250">
        <f>IF(N537="sníž. přenesená",J537,0)</f>
        <v>0</v>
      </c>
      <c r="BI537" s="250">
        <f>IF(N537="nulová",J537,0)</f>
        <v>0</v>
      </c>
      <c r="BJ537" s="18" t="s">
        <v>21</v>
      </c>
      <c r="BK537" s="250">
        <f>ROUND(I537*H537,2)</f>
        <v>0</v>
      </c>
      <c r="BL537" s="18" t="s">
        <v>152</v>
      </c>
      <c r="BM537" s="249" t="s">
        <v>1285</v>
      </c>
    </row>
    <row r="538" s="2" customFormat="1">
      <c r="A538" s="39"/>
      <c r="B538" s="40"/>
      <c r="C538" s="41"/>
      <c r="D538" s="251" t="s">
        <v>142</v>
      </c>
      <c r="E538" s="41"/>
      <c r="F538" s="252" t="s">
        <v>1286</v>
      </c>
      <c r="G538" s="41"/>
      <c r="H538" s="41"/>
      <c r="I538" s="145"/>
      <c r="J538" s="41"/>
      <c r="K538" s="41"/>
      <c r="L538" s="45"/>
      <c r="M538" s="253"/>
      <c r="N538" s="254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142</v>
      </c>
      <c r="AU538" s="18" t="s">
        <v>91</v>
      </c>
    </row>
    <row r="539" s="13" customFormat="1">
      <c r="A539" s="13"/>
      <c r="B539" s="261"/>
      <c r="C539" s="262"/>
      <c r="D539" s="251" t="s">
        <v>257</v>
      </c>
      <c r="E539" s="263" t="s">
        <v>1</v>
      </c>
      <c r="F539" s="264" t="s">
        <v>1287</v>
      </c>
      <c r="G539" s="262"/>
      <c r="H539" s="265">
        <v>72.738</v>
      </c>
      <c r="I539" s="266"/>
      <c r="J539" s="262"/>
      <c r="K539" s="262"/>
      <c r="L539" s="267"/>
      <c r="M539" s="268"/>
      <c r="N539" s="269"/>
      <c r="O539" s="269"/>
      <c r="P539" s="269"/>
      <c r="Q539" s="269"/>
      <c r="R539" s="269"/>
      <c r="S539" s="269"/>
      <c r="T539" s="27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71" t="s">
        <v>257</v>
      </c>
      <c r="AU539" s="271" t="s">
        <v>91</v>
      </c>
      <c r="AV539" s="13" t="s">
        <v>91</v>
      </c>
      <c r="AW539" s="13" t="s">
        <v>38</v>
      </c>
      <c r="AX539" s="13" t="s">
        <v>21</v>
      </c>
      <c r="AY539" s="271" t="s">
        <v>133</v>
      </c>
    </row>
    <row r="540" s="2" customFormat="1" ht="21.75" customHeight="1">
      <c r="A540" s="39"/>
      <c r="B540" s="40"/>
      <c r="C540" s="237" t="s">
        <v>1288</v>
      </c>
      <c r="D540" s="237" t="s">
        <v>136</v>
      </c>
      <c r="E540" s="238" t="s">
        <v>1289</v>
      </c>
      <c r="F540" s="239" t="s">
        <v>1290</v>
      </c>
      <c r="G540" s="240" t="s">
        <v>254</v>
      </c>
      <c r="H540" s="241">
        <v>79.989999999999995</v>
      </c>
      <c r="I540" s="242"/>
      <c r="J540" s="243">
        <f>ROUND(I540*H540,2)</f>
        <v>0</v>
      </c>
      <c r="K540" s="244"/>
      <c r="L540" s="45"/>
      <c r="M540" s="245" t="s">
        <v>1</v>
      </c>
      <c r="N540" s="246" t="s">
        <v>47</v>
      </c>
      <c r="O540" s="92"/>
      <c r="P540" s="247">
        <f>O540*H540</f>
        <v>0</v>
      </c>
      <c r="Q540" s="247">
        <v>0</v>
      </c>
      <c r="R540" s="247">
        <f>Q540*H540</f>
        <v>0</v>
      </c>
      <c r="S540" s="247">
        <v>0</v>
      </c>
      <c r="T540" s="248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9" t="s">
        <v>152</v>
      </c>
      <c r="AT540" s="249" t="s">
        <v>136</v>
      </c>
      <c r="AU540" s="249" t="s">
        <v>91</v>
      </c>
      <c r="AY540" s="18" t="s">
        <v>133</v>
      </c>
      <c r="BE540" s="250">
        <f>IF(N540="základní",J540,0)</f>
        <v>0</v>
      </c>
      <c r="BF540" s="250">
        <f>IF(N540="snížená",J540,0)</f>
        <v>0</v>
      </c>
      <c r="BG540" s="250">
        <f>IF(N540="zákl. přenesená",J540,0)</f>
        <v>0</v>
      </c>
      <c r="BH540" s="250">
        <f>IF(N540="sníž. přenesená",J540,0)</f>
        <v>0</v>
      </c>
      <c r="BI540" s="250">
        <f>IF(N540="nulová",J540,0)</f>
        <v>0</v>
      </c>
      <c r="BJ540" s="18" t="s">
        <v>21</v>
      </c>
      <c r="BK540" s="250">
        <f>ROUND(I540*H540,2)</f>
        <v>0</v>
      </c>
      <c r="BL540" s="18" t="s">
        <v>152</v>
      </c>
      <c r="BM540" s="249" t="s">
        <v>1291</v>
      </c>
    </row>
    <row r="541" s="13" customFormat="1">
      <c r="A541" s="13"/>
      <c r="B541" s="261"/>
      <c r="C541" s="262"/>
      <c r="D541" s="251" t="s">
        <v>257</v>
      </c>
      <c r="E541" s="263" t="s">
        <v>1</v>
      </c>
      <c r="F541" s="264" t="s">
        <v>1292</v>
      </c>
      <c r="G541" s="262"/>
      <c r="H541" s="265">
        <v>29.5</v>
      </c>
      <c r="I541" s="266"/>
      <c r="J541" s="262"/>
      <c r="K541" s="262"/>
      <c r="L541" s="267"/>
      <c r="M541" s="268"/>
      <c r="N541" s="269"/>
      <c r="O541" s="269"/>
      <c r="P541" s="269"/>
      <c r="Q541" s="269"/>
      <c r="R541" s="269"/>
      <c r="S541" s="269"/>
      <c r="T541" s="27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71" t="s">
        <v>257</v>
      </c>
      <c r="AU541" s="271" t="s">
        <v>91</v>
      </c>
      <c r="AV541" s="13" t="s">
        <v>91</v>
      </c>
      <c r="AW541" s="13" t="s">
        <v>38</v>
      </c>
      <c r="AX541" s="13" t="s">
        <v>82</v>
      </c>
      <c r="AY541" s="271" t="s">
        <v>133</v>
      </c>
    </row>
    <row r="542" s="13" customFormat="1">
      <c r="A542" s="13"/>
      <c r="B542" s="261"/>
      <c r="C542" s="262"/>
      <c r="D542" s="251" t="s">
        <v>257</v>
      </c>
      <c r="E542" s="263" t="s">
        <v>1</v>
      </c>
      <c r="F542" s="264" t="s">
        <v>1293</v>
      </c>
      <c r="G542" s="262"/>
      <c r="H542" s="265">
        <v>27</v>
      </c>
      <c r="I542" s="266"/>
      <c r="J542" s="262"/>
      <c r="K542" s="262"/>
      <c r="L542" s="267"/>
      <c r="M542" s="268"/>
      <c r="N542" s="269"/>
      <c r="O542" s="269"/>
      <c r="P542" s="269"/>
      <c r="Q542" s="269"/>
      <c r="R542" s="269"/>
      <c r="S542" s="269"/>
      <c r="T542" s="27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71" t="s">
        <v>257</v>
      </c>
      <c r="AU542" s="271" t="s">
        <v>91</v>
      </c>
      <c r="AV542" s="13" t="s">
        <v>91</v>
      </c>
      <c r="AW542" s="13" t="s">
        <v>38</v>
      </c>
      <c r="AX542" s="13" t="s">
        <v>82</v>
      </c>
      <c r="AY542" s="271" t="s">
        <v>133</v>
      </c>
    </row>
    <row r="543" s="13" customFormat="1">
      <c r="A543" s="13"/>
      <c r="B543" s="261"/>
      <c r="C543" s="262"/>
      <c r="D543" s="251" t="s">
        <v>257</v>
      </c>
      <c r="E543" s="263" t="s">
        <v>1</v>
      </c>
      <c r="F543" s="264" t="s">
        <v>1294</v>
      </c>
      <c r="G543" s="262"/>
      <c r="H543" s="265">
        <v>23.489999999999998</v>
      </c>
      <c r="I543" s="266"/>
      <c r="J543" s="262"/>
      <c r="K543" s="262"/>
      <c r="L543" s="267"/>
      <c r="M543" s="268"/>
      <c r="N543" s="269"/>
      <c r="O543" s="269"/>
      <c r="P543" s="269"/>
      <c r="Q543" s="269"/>
      <c r="R543" s="269"/>
      <c r="S543" s="269"/>
      <c r="T543" s="27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71" t="s">
        <v>257</v>
      </c>
      <c r="AU543" s="271" t="s">
        <v>91</v>
      </c>
      <c r="AV543" s="13" t="s">
        <v>91</v>
      </c>
      <c r="AW543" s="13" t="s">
        <v>38</v>
      </c>
      <c r="AX543" s="13" t="s">
        <v>82</v>
      </c>
      <c r="AY543" s="271" t="s">
        <v>133</v>
      </c>
    </row>
    <row r="544" s="14" customFormat="1">
      <c r="A544" s="14"/>
      <c r="B544" s="272"/>
      <c r="C544" s="273"/>
      <c r="D544" s="251" t="s">
        <v>257</v>
      </c>
      <c r="E544" s="274" t="s">
        <v>1</v>
      </c>
      <c r="F544" s="275" t="s">
        <v>260</v>
      </c>
      <c r="G544" s="273"/>
      <c r="H544" s="276">
        <v>79.989999999999995</v>
      </c>
      <c r="I544" s="277"/>
      <c r="J544" s="273"/>
      <c r="K544" s="273"/>
      <c r="L544" s="278"/>
      <c r="M544" s="279"/>
      <c r="N544" s="280"/>
      <c r="O544" s="280"/>
      <c r="P544" s="280"/>
      <c r="Q544" s="280"/>
      <c r="R544" s="280"/>
      <c r="S544" s="280"/>
      <c r="T544" s="28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82" t="s">
        <v>257</v>
      </c>
      <c r="AU544" s="282" t="s">
        <v>91</v>
      </c>
      <c r="AV544" s="14" t="s">
        <v>152</v>
      </c>
      <c r="AW544" s="14" t="s">
        <v>38</v>
      </c>
      <c r="AX544" s="14" t="s">
        <v>21</v>
      </c>
      <c r="AY544" s="282" t="s">
        <v>133</v>
      </c>
    </row>
    <row r="545" s="2" customFormat="1" ht="21.75" customHeight="1">
      <c r="A545" s="39"/>
      <c r="B545" s="40"/>
      <c r="C545" s="237" t="s">
        <v>1295</v>
      </c>
      <c r="D545" s="237" t="s">
        <v>136</v>
      </c>
      <c r="E545" s="238" t="s">
        <v>1296</v>
      </c>
      <c r="F545" s="239" t="s">
        <v>1297</v>
      </c>
      <c r="G545" s="240" t="s">
        <v>254</v>
      </c>
      <c r="H545" s="241">
        <v>11.039999999999999</v>
      </c>
      <c r="I545" s="242"/>
      <c r="J545" s="243">
        <f>ROUND(I545*H545,2)</f>
        <v>0</v>
      </c>
      <c r="K545" s="244"/>
      <c r="L545" s="45"/>
      <c r="M545" s="245" t="s">
        <v>1</v>
      </c>
      <c r="N545" s="246" t="s">
        <v>47</v>
      </c>
      <c r="O545" s="92"/>
      <c r="P545" s="247">
        <f>O545*H545</f>
        <v>0</v>
      </c>
      <c r="Q545" s="247">
        <v>1.0311999999999999</v>
      </c>
      <c r="R545" s="247">
        <f>Q545*H545</f>
        <v>11.384447999999997</v>
      </c>
      <c r="S545" s="247">
        <v>0</v>
      </c>
      <c r="T545" s="248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9" t="s">
        <v>152</v>
      </c>
      <c r="AT545" s="249" t="s">
        <v>136</v>
      </c>
      <c r="AU545" s="249" t="s">
        <v>91</v>
      </c>
      <c r="AY545" s="18" t="s">
        <v>133</v>
      </c>
      <c r="BE545" s="250">
        <f>IF(N545="základní",J545,0)</f>
        <v>0</v>
      </c>
      <c r="BF545" s="250">
        <f>IF(N545="snížená",J545,0)</f>
        <v>0</v>
      </c>
      <c r="BG545" s="250">
        <f>IF(N545="zákl. přenesená",J545,0)</f>
        <v>0</v>
      </c>
      <c r="BH545" s="250">
        <f>IF(N545="sníž. přenesená",J545,0)</f>
        <v>0</v>
      </c>
      <c r="BI545" s="250">
        <f>IF(N545="nulová",J545,0)</f>
        <v>0</v>
      </c>
      <c r="BJ545" s="18" t="s">
        <v>21</v>
      </c>
      <c r="BK545" s="250">
        <f>ROUND(I545*H545,2)</f>
        <v>0</v>
      </c>
      <c r="BL545" s="18" t="s">
        <v>152</v>
      </c>
      <c r="BM545" s="249" t="s">
        <v>1298</v>
      </c>
    </row>
    <row r="546" s="2" customFormat="1">
      <c r="A546" s="39"/>
      <c r="B546" s="40"/>
      <c r="C546" s="41"/>
      <c r="D546" s="251" t="s">
        <v>142</v>
      </c>
      <c r="E546" s="41"/>
      <c r="F546" s="252" t="s">
        <v>1299</v>
      </c>
      <c r="G546" s="41"/>
      <c r="H546" s="41"/>
      <c r="I546" s="145"/>
      <c r="J546" s="41"/>
      <c r="K546" s="41"/>
      <c r="L546" s="45"/>
      <c r="M546" s="253"/>
      <c r="N546" s="254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142</v>
      </c>
      <c r="AU546" s="18" t="s">
        <v>91</v>
      </c>
    </row>
    <row r="547" s="13" customFormat="1">
      <c r="A547" s="13"/>
      <c r="B547" s="261"/>
      <c r="C547" s="262"/>
      <c r="D547" s="251" t="s">
        <v>257</v>
      </c>
      <c r="E547" s="263" t="s">
        <v>1</v>
      </c>
      <c r="F547" s="264" t="s">
        <v>1300</v>
      </c>
      <c r="G547" s="262"/>
      <c r="H547" s="265">
        <v>11.039999999999999</v>
      </c>
      <c r="I547" s="266"/>
      <c r="J547" s="262"/>
      <c r="K547" s="262"/>
      <c r="L547" s="267"/>
      <c r="M547" s="268"/>
      <c r="N547" s="269"/>
      <c r="O547" s="269"/>
      <c r="P547" s="269"/>
      <c r="Q547" s="269"/>
      <c r="R547" s="269"/>
      <c r="S547" s="269"/>
      <c r="T547" s="27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71" t="s">
        <v>257</v>
      </c>
      <c r="AU547" s="271" t="s">
        <v>91</v>
      </c>
      <c r="AV547" s="13" t="s">
        <v>91</v>
      </c>
      <c r="AW547" s="13" t="s">
        <v>38</v>
      </c>
      <c r="AX547" s="13" t="s">
        <v>21</v>
      </c>
      <c r="AY547" s="271" t="s">
        <v>133</v>
      </c>
    </row>
    <row r="548" s="12" customFormat="1" ht="22.8" customHeight="1">
      <c r="A548" s="12"/>
      <c r="B548" s="221"/>
      <c r="C548" s="222"/>
      <c r="D548" s="223" t="s">
        <v>81</v>
      </c>
      <c r="E548" s="235" t="s">
        <v>132</v>
      </c>
      <c r="F548" s="235" t="s">
        <v>351</v>
      </c>
      <c r="G548" s="222"/>
      <c r="H548" s="222"/>
      <c r="I548" s="225"/>
      <c r="J548" s="236">
        <f>BK548</f>
        <v>0</v>
      </c>
      <c r="K548" s="222"/>
      <c r="L548" s="227"/>
      <c r="M548" s="228"/>
      <c r="N548" s="229"/>
      <c r="O548" s="229"/>
      <c r="P548" s="230">
        <f>SUM(P549:P602)</f>
        <v>0</v>
      </c>
      <c r="Q548" s="229"/>
      <c r="R548" s="230">
        <f>SUM(R549:R602)</f>
        <v>0</v>
      </c>
      <c r="S548" s="229"/>
      <c r="T548" s="231">
        <f>SUM(T549:T602)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32" t="s">
        <v>21</v>
      </c>
      <c r="AT548" s="233" t="s">
        <v>81</v>
      </c>
      <c r="AU548" s="233" t="s">
        <v>21</v>
      </c>
      <c r="AY548" s="232" t="s">
        <v>133</v>
      </c>
      <c r="BK548" s="234">
        <f>SUM(BK549:BK602)</f>
        <v>0</v>
      </c>
    </row>
    <row r="549" s="2" customFormat="1" ht="16.5" customHeight="1">
      <c r="A549" s="39"/>
      <c r="B549" s="40"/>
      <c r="C549" s="237" t="s">
        <v>1301</v>
      </c>
      <c r="D549" s="237" t="s">
        <v>136</v>
      </c>
      <c r="E549" s="238" t="s">
        <v>1302</v>
      </c>
      <c r="F549" s="239" t="s">
        <v>1303</v>
      </c>
      <c r="G549" s="240" t="s">
        <v>289</v>
      </c>
      <c r="H549" s="241">
        <v>273.541</v>
      </c>
      <c r="I549" s="242"/>
      <c r="J549" s="243">
        <f>ROUND(I549*H549,2)</f>
        <v>0</v>
      </c>
      <c r="K549" s="244"/>
      <c r="L549" s="45"/>
      <c r="M549" s="245" t="s">
        <v>1</v>
      </c>
      <c r="N549" s="246" t="s">
        <v>47</v>
      </c>
      <c r="O549" s="92"/>
      <c r="P549" s="247">
        <f>O549*H549</f>
        <v>0</v>
      </c>
      <c r="Q549" s="247">
        <v>0</v>
      </c>
      <c r="R549" s="247">
        <f>Q549*H549</f>
        <v>0</v>
      </c>
      <c r="S549" s="247">
        <v>0</v>
      </c>
      <c r="T549" s="24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49" t="s">
        <v>152</v>
      </c>
      <c r="AT549" s="249" t="s">
        <v>136</v>
      </c>
      <c r="AU549" s="249" t="s">
        <v>91</v>
      </c>
      <c r="AY549" s="18" t="s">
        <v>133</v>
      </c>
      <c r="BE549" s="250">
        <f>IF(N549="základní",J549,0)</f>
        <v>0</v>
      </c>
      <c r="BF549" s="250">
        <f>IF(N549="snížená",J549,0)</f>
        <v>0</v>
      </c>
      <c r="BG549" s="250">
        <f>IF(N549="zákl. přenesená",J549,0)</f>
        <v>0</v>
      </c>
      <c r="BH549" s="250">
        <f>IF(N549="sníž. přenesená",J549,0)</f>
        <v>0</v>
      </c>
      <c r="BI549" s="250">
        <f>IF(N549="nulová",J549,0)</f>
        <v>0</v>
      </c>
      <c r="BJ549" s="18" t="s">
        <v>21</v>
      </c>
      <c r="BK549" s="250">
        <f>ROUND(I549*H549,2)</f>
        <v>0</v>
      </c>
      <c r="BL549" s="18" t="s">
        <v>152</v>
      </c>
      <c r="BM549" s="249" t="s">
        <v>1304</v>
      </c>
    </row>
    <row r="550" s="13" customFormat="1">
      <c r="A550" s="13"/>
      <c r="B550" s="261"/>
      <c r="C550" s="262"/>
      <c r="D550" s="251" t="s">
        <v>257</v>
      </c>
      <c r="E550" s="263" t="s">
        <v>1</v>
      </c>
      <c r="F550" s="264" t="s">
        <v>1305</v>
      </c>
      <c r="G550" s="262"/>
      <c r="H550" s="265">
        <v>180.541</v>
      </c>
      <c r="I550" s="266"/>
      <c r="J550" s="262"/>
      <c r="K550" s="262"/>
      <c r="L550" s="267"/>
      <c r="M550" s="268"/>
      <c r="N550" s="269"/>
      <c r="O550" s="269"/>
      <c r="P550" s="269"/>
      <c r="Q550" s="269"/>
      <c r="R550" s="269"/>
      <c r="S550" s="269"/>
      <c r="T550" s="27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71" t="s">
        <v>257</v>
      </c>
      <c r="AU550" s="271" t="s">
        <v>91</v>
      </c>
      <c r="AV550" s="13" t="s">
        <v>91</v>
      </c>
      <c r="AW550" s="13" t="s">
        <v>38</v>
      </c>
      <c r="AX550" s="13" t="s">
        <v>82</v>
      </c>
      <c r="AY550" s="271" t="s">
        <v>133</v>
      </c>
    </row>
    <row r="551" s="13" customFormat="1">
      <c r="A551" s="13"/>
      <c r="B551" s="261"/>
      <c r="C551" s="262"/>
      <c r="D551" s="251" t="s">
        <v>257</v>
      </c>
      <c r="E551" s="263" t="s">
        <v>1</v>
      </c>
      <c r="F551" s="264" t="s">
        <v>1306</v>
      </c>
      <c r="G551" s="262"/>
      <c r="H551" s="265">
        <v>93</v>
      </c>
      <c r="I551" s="266"/>
      <c r="J551" s="262"/>
      <c r="K551" s="262"/>
      <c r="L551" s="267"/>
      <c r="M551" s="268"/>
      <c r="N551" s="269"/>
      <c r="O551" s="269"/>
      <c r="P551" s="269"/>
      <c r="Q551" s="269"/>
      <c r="R551" s="269"/>
      <c r="S551" s="269"/>
      <c r="T551" s="27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71" t="s">
        <v>257</v>
      </c>
      <c r="AU551" s="271" t="s">
        <v>91</v>
      </c>
      <c r="AV551" s="13" t="s">
        <v>91</v>
      </c>
      <c r="AW551" s="13" t="s">
        <v>38</v>
      </c>
      <c r="AX551" s="13" t="s">
        <v>82</v>
      </c>
      <c r="AY551" s="271" t="s">
        <v>133</v>
      </c>
    </row>
    <row r="552" s="14" customFormat="1">
      <c r="A552" s="14"/>
      <c r="B552" s="272"/>
      <c r="C552" s="273"/>
      <c r="D552" s="251" t="s">
        <v>257</v>
      </c>
      <c r="E552" s="274" t="s">
        <v>1</v>
      </c>
      <c r="F552" s="275" t="s">
        <v>260</v>
      </c>
      <c r="G552" s="273"/>
      <c r="H552" s="276">
        <v>273.541</v>
      </c>
      <c r="I552" s="277"/>
      <c r="J552" s="273"/>
      <c r="K552" s="273"/>
      <c r="L552" s="278"/>
      <c r="M552" s="279"/>
      <c r="N552" s="280"/>
      <c r="O552" s="280"/>
      <c r="P552" s="280"/>
      <c r="Q552" s="280"/>
      <c r="R552" s="280"/>
      <c r="S552" s="280"/>
      <c r="T552" s="28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82" t="s">
        <v>257</v>
      </c>
      <c r="AU552" s="282" t="s">
        <v>91</v>
      </c>
      <c r="AV552" s="14" t="s">
        <v>152</v>
      </c>
      <c r="AW552" s="14" t="s">
        <v>38</v>
      </c>
      <c r="AX552" s="14" t="s">
        <v>21</v>
      </c>
      <c r="AY552" s="282" t="s">
        <v>133</v>
      </c>
    </row>
    <row r="553" s="2" customFormat="1" ht="16.5" customHeight="1">
      <c r="A553" s="39"/>
      <c r="B553" s="40"/>
      <c r="C553" s="237" t="s">
        <v>1307</v>
      </c>
      <c r="D553" s="237" t="s">
        <v>136</v>
      </c>
      <c r="E553" s="238" t="s">
        <v>352</v>
      </c>
      <c r="F553" s="239" t="s">
        <v>353</v>
      </c>
      <c r="G553" s="240" t="s">
        <v>254</v>
      </c>
      <c r="H553" s="241">
        <v>22.079999999999998</v>
      </c>
      <c r="I553" s="242"/>
      <c r="J553" s="243">
        <f>ROUND(I553*H553,2)</f>
        <v>0</v>
      </c>
      <c r="K553" s="244"/>
      <c r="L553" s="45"/>
      <c r="M553" s="245" t="s">
        <v>1</v>
      </c>
      <c r="N553" s="246" t="s">
        <v>47</v>
      </c>
      <c r="O553" s="92"/>
      <c r="P553" s="247">
        <f>O553*H553</f>
        <v>0</v>
      </c>
      <c r="Q553" s="247">
        <v>0</v>
      </c>
      <c r="R553" s="247">
        <f>Q553*H553</f>
        <v>0</v>
      </c>
      <c r="S553" s="247">
        <v>0</v>
      </c>
      <c r="T553" s="248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49" t="s">
        <v>152</v>
      </c>
      <c r="AT553" s="249" t="s">
        <v>136</v>
      </c>
      <c r="AU553" s="249" t="s">
        <v>91</v>
      </c>
      <c r="AY553" s="18" t="s">
        <v>133</v>
      </c>
      <c r="BE553" s="250">
        <f>IF(N553="základní",J553,0)</f>
        <v>0</v>
      </c>
      <c r="BF553" s="250">
        <f>IF(N553="snížená",J553,0)</f>
        <v>0</v>
      </c>
      <c r="BG553" s="250">
        <f>IF(N553="zákl. přenesená",J553,0)</f>
        <v>0</v>
      </c>
      <c r="BH553" s="250">
        <f>IF(N553="sníž. přenesená",J553,0)</f>
        <v>0</v>
      </c>
      <c r="BI553" s="250">
        <f>IF(N553="nulová",J553,0)</f>
        <v>0</v>
      </c>
      <c r="BJ553" s="18" t="s">
        <v>21</v>
      </c>
      <c r="BK553" s="250">
        <f>ROUND(I553*H553,2)</f>
        <v>0</v>
      </c>
      <c r="BL553" s="18" t="s">
        <v>152</v>
      </c>
      <c r="BM553" s="249" t="s">
        <v>1308</v>
      </c>
    </row>
    <row r="554" s="13" customFormat="1">
      <c r="A554" s="13"/>
      <c r="B554" s="261"/>
      <c r="C554" s="262"/>
      <c r="D554" s="251" t="s">
        <v>257</v>
      </c>
      <c r="E554" s="263" t="s">
        <v>1</v>
      </c>
      <c r="F554" s="264" t="s">
        <v>1309</v>
      </c>
      <c r="G554" s="262"/>
      <c r="H554" s="265">
        <v>13.800000000000001</v>
      </c>
      <c r="I554" s="266"/>
      <c r="J554" s="262"/>
      <c r="K554" s="262"/>
      <c r="L554" s="267"/>
      <c r="M554" s="268"/>
      <c r="N554" s="269"/>
      <c r="O554" s="269"/>
      <c r="P554" s="269"/>
      <c r="Q554" s="269"/>
      <c r="R554" s="269"/>
      <c r="S554" s="269"/>
      <c r="T554" s="27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71" t="s">
        <v>257</v>
      </c>
      <c r="AU554" s="271" t="s">
        <v>91</v>
      </c>
      <c r="AV554" s="13" t="s">
        <v>91</v>
      </c>
      <c r="AW554" s="13" t="s">
        <v>38</v>
      </c>
      <c r="AX554" s="13" t="s">
        <v>82</v>
      </c>
      <c r="AY554" s="271" t="s">
        <v>133</v>
      </c>
    </row>
    <row r="555" s="13" customFormat="1">
      <c r="A555" s="13"/>
      <c r="B555" s="261"/>
      <c r="C555" s="262"/>
      <c r="D555" s="251" t="s">
        <v>257</v>
      </c>
      <c r="E555" s="263" t="s">
        <v>1</v>
      </c>
      <c r="F555" s="264" t="s">
        <v>1310</v>
      </c>
      <c r="G555" s="262"/>
      <c r="H555" s="265">
        <v>8.2799999999999994</v>
      </c>
      <c r="I555" s="266"/>
      <c r="J555" s="262"/>
      <c r="K555" s="262"/>
      <c r="L555" s="267"/>
      <c r="M555" s="268"/>
      <c r="N555" s="269"/>
      <c r="O555" s="269"/>
      <c r="P555" s="269"/>
      <c r="Q555" s="269"/>
      <c r="R555" s="269"/>
      <c r="S555" s="269"/>
      <c r="T555" s="27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71" t="s">
        <v>257</v>
      </c>
      <c r="AU555" s="271" t="s">
        <v>91</v>
      </c>
      <c r="AV555" s="13" t="s">
        <v>91</v>
      </c>
      <c r="AW555" s="13" t="s">
        <v>38</v>
      </c>
      <c r="AX555" s="13" t="s">
        <v>82</v>
      </c>
      <c r="AY555" s="271" t="s">
        <v>133</v>
      </c>
    </row>
    <row r="556" s="14" customFormat="1">
      <c r="A556" s="14"/>
      <c r="B556" s="272"/>
      <c r="C556" s="273"/>
      <c r="D556" s="251" t="s">
        <v>257</v>
      </c>
      <c r="E556" s="274" t="s">
        <v>1</v>
      </c>
      <c r="F556" s="275" t="s">
        <v>260</v>
      </c>
      <c r="G556" s="273"/>
      <c r="H556" s="276">
        <v>22.079999999999998</v>
      </c>
      <c r="I556" s="277"/>
      <c r="J556" s="273"/>
      <c r="K556" s="273"/>
      <c r="L556" s="278"/>
      <c r="M556" s="279"/>
      <c r="N556" s="280"/>
      <c r="O556" s="280"/>
      <c r="P556" s="280"/>
      <c r="Q556" s="280"/>
      <c r="R556" s="280"/>
      <c r="S556" s="280"/>
      <c r="T556" s="28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82" t="s">
        <v>257</v>
      </c>
      <c r="AU556" s="282" t="s">
        <v>91</v>
      </c>
      <c r="AV556" s="14" t="s">
        <v>152</v>
      </c>
      <c r="AW556" s="14" t="s">
        <v>38</v>
      </c>
      <c r="AX556" s="14" t="s">
        <v>21</v>
      </c>
      <c r="AY556" s="282" t="s">
        <v>133</v>
      </c>
    </row>
    <row r="557" s="2" customFormat="1" ht="16.5" customHeight="1">
      <c r="A557" s="39"/>
      <c r="B557" s="40"/>
      <c r="C557" s="237" t="s">
        <v>1311</v>
      </c>
      <c r="D557" s="237" t="s">
        <v>136</v>
      </c>
      <c r="E557" s="238" t="s">
        <v>1312</v>
      </c>
      <c r="F557" s="239" t="s">
        <v>1313</v>
      </c>
      <c r="G557" s="240" t="s">
        <v>254</v>
      </c>
      <c r="H557" s="241">
        <v>81.016999999999996</v>
      </c>
      <c r="I557" s="242"/>
      <c r="J557" s="243">
        <f>ROUND(I557*H557,2)</f>
        <v>0</v>
      </c>
      <c r="K557" s="244"/>
      <c r="L557" s="45"/>
      <c r="M557" s="245" t="s">
        <v>1</v>
      </c>
      <c r="N557" s="246" t="s">
        <v>47</v>
      </c>
      <c r="O557" s="92"/>
      <c r="P557" s="247">
        <f>O557*H557</f>
        <v>0</v>
      </c>
      <c r="Q557" s="247">
        <v>0</v>
      </c>
      <c r="R557" s="247">
        <f>Q557*H557</f>
        <v>0</v>
      </c>
      <c r="S557" s="247">
        <v>0</v>
      </c>
      <c r="T557" s="24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9" t="s">
        <v>152</v>
      </c>
      <c r="AT557" s="249" t="s">
        <v>136</v>
      </c>
      <c r="AU557" s="249" t="s">
        <v>91</v>
      </c>
      <c r="AY557" s="18" t="s">
        <v>133</v>
      </c>
      <c r="BE557" s="250">
        <f>IF(N557="základní",J557,0)</f>
        <v>0</v>
      </c>
      <c r="BF557" s="250">
        <f>IF(N557="snížená",J557,0)</f>
        <v>0</v>
      </c>
      <c r="BG557" s="250">
        <f>IF(N557="zákl. přenesená",J557,0)</f>
        <v>0</v>
      </c>
      <c r="BH557" s="250">
        <f>IF(N557="sníž. přenesená",J557,0)</f>
        <v>0</v>
      </c>
      <c r="BI557" s="250">
        <f>IF(N557="nulová",J557,0)</f>
        <v>0</v>
      </c>
      <c r="BJ557" s="18" t="s">
        <v>21</v>
      </c>
      <c r="BK557" s="250">
        <f>ROUND(I557*H557,2)</f>
        <v>0</v>
      </c>
      <c r="BL557" s="18" t="s">
        <v>152</v>
      </c>
      <c r="BM557" s="249" t="s">
        <v>1314</v>
      </c>
    </row>
    <row r="558" s="2" customFormat="1">
      <c r="A558" s="39"/>
      <c r="B558" s="40"/>
      <c r="C558" s="41"/>
      <c r="D558" s="251" t="s">
        <v>142</v>
      </c>
      <c r="E558" s="41"/>
      <c r="F558" s="252" t="s">
        <v>1315</v>
      </c>
      <c r="G558" s="41"/>
      <c r="H558" s="41"/>
      <c r="I558" s="145"/>
      <c r="J558" s="41"/>
      <c r="K558" s="41"/>
      <c r="L558" s="45"/>
      <c r="M558" s="253"/>
      <c r="N558" s="254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142</v>
      </c>
      <c r="AU558" s="18" t="s">
        <v>91</v>
      </c>
    </row>
    <row r="559" s="2" customFormat="1" ht="16.5" customHeight="1">
      <c r="A559" s="39"/>
      <c r="B559" s="40"/>
      <c r="C559" s="237" t="s">
        <v>1316</v>
      </c>
      <c r="D559" s="237" t="s">
        <v>136</v>
      </c>
      <c r="E559" s="238" t="s">
        <v>1317</v>
      </c>
      <c r="F559" s="239" t="s">
        <v>1318</v>
      </c>
      <c r="G559" s="240" t="s">
        <v>254</v>
      </c>
      <c r="H559" s="241">
        <v>321.64499999999998</v>
      </c>
      <c r="I559" s="242"/>
      <c r="J559" s="243">
        <f>ROUND(I559*H559,2)</f>
        <v>0</v>
      </c>
      <c r="K559" s="244"/>
      <c r="L559" s="45"/>
      <c r="M559" s="245" t="s">
        <v>1</v>
      </c>
      <c r="N559" s="246" t="s">
        <v>47</v>
      </c>
      <c r="O559" s="92"/>
      <c r="P559" s="247">
        <f>O559*H559</f>
        <v>0</v>
      </c>
      <c r="Q559" s="247">
        <v>0</v>
      </c>
      <c r="R559" s="247">
        <f>Q559*H559</f>
        <v>0</v>
      </c>
      <c r="S559" s="247">
        <v>0</v>
      </c>
      <c r="T559" s="248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9" t="s">
        <v>152</v>
      </c>
      <c r="AT559" s="249" t="s">
        <v>136</v>
      </c>
      <c r="AU559" s="249" t="s">
        <v>91</v>
      </c>
      <c r="AY559" s="18" t="s">
        <v>133</v>
      </c>
      <c r="BE559" s="250">
        <f>IF(N559="základní",J559,0)</f>
        <v>0</v>
      </c>
      <c r="BF559" s="250">
        <f>IF(N559="snížená",J559,0)</f>
        <v>0</v>
      </c>
      <c r="BG559" s="250">
        <f>IF(N559="zákl. přenesená",J559,0)</f>
        <v>0</v>
      </c>
      <c r="BH559" s="250">
        <f>IF(N559="sníž. přenesená",J559,0)</f>
        <v>0</v>
      </c>
      <c r="BI559" s="250">
        <f>IF(N559="nulová",J559,0)</f>
        <v>0</v>
      </c>
      <c r="BJ559" s="18" t="s">
        <v>21</v>
      </c>
      <c r="BK559" s="250">
        <f>ROUND(I559*H559,2)</f>
        <v>0</v>
      </c>
      <c r="BL559" s="18" t="s">
        <v>152</v>
      </c>
      <c r="BM559" s="249" t="s">
        <v>1319</v>
      </c>
    </row>
    <row r="560" s="2" customFormat="1">
      <c r="A560" s="39"/>
      <c r="B560" s="40"/>
      <c r="C560" s="41"/>
      <c r="D560" s="251" t="s">
        <v>142</v>
      </c>
      <c r="E560" s="41"/>
      <c r="F560" s="252" t="s">
        <v>1320</v>
      </c>
      <c r="G560" s="41"/>
      <c r="H560" s="41"/>
      <c r="I560" s="145"/>
      <c r="J560" s="41"/>
      <c r="K560" s="41"/>
      <c r="L560" s="45"/>
      <c r="M560" s="253"/>
      <c r="N560" s="254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142</v>
      </c>
      <c r="AU560" s="18" t="s">
        <v>91</v>
      </c>
    </row>
    <row r="561" s="13" customFormat="1">
      <c r="A561" s="13"/>
      <c r="B561" s="261"/>
      <c r="C561" s="262"/>
      <c r="D561" s="251" t="s">
        <v>257</v>
      </c>
      <c r="E561" s="263" t="s">
        <v>1</v>
      </c>
      <c r="F561" s="264" t="s">
        <v>1321</v>
      </c>
      <c r="G561" s="262"/>
      <c r="H561" s="265">
        <v>225.24500000000001</v>
      </c>
      <c r="I561" s="266"/>
      <c r="J561" s="262"/>
      <c r="K561" s="262"/>
      <c r="L561" s="267"/>
      <c r="M561" s="268"/>
      <c r="N561" s="269"/>
      <c r="O561" s="269"/>
      <c r="P561" s="269"/>
      <c r="Q561" s="269"/>
      <c r="R561" s="269"/>
      <c r="S561" s="269"/>
      <c r="T561" s="27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71" t="s">
        <v>257</v>
      </c>
      <c r="AU561" s="271" t="s">
        <v>91</v>
      </c>
      <c r="AV561" s="13" t="s">
        <v>91</v>
      </c>
      <c r="AW561" s="13" t="s">
        <v>38</v>
      </c>
      <c r="AX561" s="13" t="s">
        <v>82</v>
      </c>
      <c r="AY561" s="271" t="s">
        <v>133</v>
      </c>
    </row>
    <row r="562" s="13" customFormat="1">
      <c r="A562" s="13"/>
      <c r="B562" s="261"/>
      <c r="C562" s="262"/>
      <c r="D562" s="251" t="s">
        <v>257</v>
      </c>
      <c r="E562" s="263" t="s">
        <v>1</v>
      </c>
      <c r="F562" s="264" t="s">
        <v>1322</v>
      </c>
      <c r="G562" s="262"/>
      <c r="H562" s="265">
        <v>96.400000000000006</v>
      </c>
      <c r="I562" s="266"/>
      <c r="J562" s="262"/>
      <c r="K562" s="262"/>
      <c r="L562" s="267"/>
      <c r="M562" s="268"/>
      <c r="N562" s="269"/>
      <c r="O562" s="269"/>
      <c r="P562" s="269"/>
      <c r="Q562" s="269"/>
      <c r="R562" s="269"/>
      <c r="S562" s="269"/>
      <c r="T562" s="27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71" t="s">
        <v>257</v>
      </c>
      <c r="AU562" s="271" t="s">
        <v>91</v>
      </c>
      <c r="AV562" s="13" t="s">
        <v>91</v>
      </c>
      <c r="AW562" s="13" t="s">
        <v>38</v>
      </c>
      <c r="AX562" s="13" t="s">
        <v>82</v>
      </c>
      <c r="AY562" s="271" t="s">
        <v>133</v>
      </c>
    </row>
    <row r="563" s="14" customFormat="1">
      <c r="A563" s="14"/>
      <c r="B563" s="272"/>
      <c r="C563" s="273"/>
      <c r="D563" s="251" t="s">
        <v>257</v>
      </c>
      <c r="E563" s="274" t="s">
        <v>1</v>
      </c>
      <c r="F563" s="275" t="s">
        <v>260</v>
      </c>
      <c r="G563" s="273"/>
      <c r="H563" s="276">
        <v>321.64499999999998</v>
      </c>
      <c r="I563" s="277"/>
      <c r="J563" s="273"/>
      <c r="K563" s="273"/>
      <c r="L563" s="278"/>
      <c r="M563" s="279"/>
      <c r="N563" s="280"/>
      <c r="O563" s="280"/>
      <c r="P563" s="280"/>
      <c r="Q563" s="280"/>
      <c r="R563" s="280"/>
      <c r="S563" s="280"/>
      <c r="T563" s="28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82" t="s">
        <v>257</v>
      </c>
      <c r="AU563" s="282" t="s">
        <v>91</v>
      </c>
      <c r="AV563" s="14" t="s">
        <v>152</v>
      </c>
      <c r="AW563" s="14" t="s">
        <v>38</v>
      </c>
      <c r="AX563" s="14" t="s">
        <v>21</v>
      </c>
      <c r="AY563" s="282" t="s">
        <v>133</v>
      </c>
    </row>
    <row r="564" s="2" customFormat="1" ht="16.5" customHeight="1">
      <c r="A564" s="39"/>
      <c r="B564" s="40"/>
      <c r="C564" s="237" t="s">
        <v>1323</v>
      </c>
      <c r="D564" s="237" t="s">
        <v>136</v>
      </c>
      <c r="E564" s="238" t="s">
        <v>1324</v>
      </c>
      <c r="F564" s="239" t="s">
        <v>1325</v>
      </c>
      <c r="G564" s="240" t="s">
        <v>254</v>
      </c>
      <c r="H564" s="241">
        <v>81.016999999999996</v>
      </c>
      <c r="I564" s="242"/>
      <c r="J564" s="243">
        <f>ROUND(I564*H564,2)</f>
        <v>0</v>
      </c>
      <c r="K564" s="244"/>
      <c r="L564" s="45"/>
      <c r="M564" s="245" t="s">
        <v>1</v>
      </c>
      <c r="N564" s="246" t="s">
        <v>47</v>
      </c>
      <c r="O564" s="92"/>
      <c r="P564" s="247">
        <f>O564*H564</f>
        <v>0</v>
      </c>
      <c r="Q564" s="247">
        <v>0</v>
      </c>
      <c r="R564" s="247">
        <f>Q564*H564</f>
        <v>0</v>
      </c>
      <c r="S564" s="247">
        <v>0</v>
      </c>
      <c r="T564" s="248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9" t="s">
        <v>152</v>
      </c>
      <c r="AT564" s="249" t="s">
        <v>136</v>
      </c>
      <c r="AU564" s="249" t="s">
        <v>91</v>
      </c>
      <c r="AY564" s="18" t="s">
        <v>133</v>
      </c>
      <c r="BE564" s="250">
        <f>IF(N564="základní",J564,0)</f>
        <v>0</v>
      </c>
      <c r="BF564" s="250">
        <f>IF(N564="snížená",J564,0)</f>
        <v>0</v>
      </c>
      <c r="BG564" s="250">
        <f>IF(N564="zákl. přenesená",J564,0)</f>
        <v>0</v>
      </c>
      <c r="BH564" s="250">
        <f>IF(N564="sníž. přenesená",J564,0)</f>
        <v>0</v>
      </c>
      <c r="BI564" s="250">
        <f>IF(N564="nulová",J564,0)</f>
        <v>0</v>
      </c>
      <c r="BJ564" s="18" t="s">
        <v>21</v>
      </c>
      <c r="BK564" s="250">
        <f>ROUND(I564*H564,2)</f>
        <v>0</v>
      </c>
      <c r="BL564" s="18" t="s">
        <v>152</v>
      </c>
      <c r="BM564" s="249" t="s">
        <v>1326</v>
      </c>
    </row>
    <row r="565" s="2" customFormat="1">
      <c r="A565" s="39"/>
      <c r="B565" s="40"/>
      <c r="C565" s="41"/>
      <c r="D565" s="251" t="s">
        <v>142</v>
      </c>
      <c r="E565" s="41"/>
      <c r="F565" s="252" t="s">
        <v>1327</v>
      </c>
      <c r="G565" s="41"/>
      <c r="H565" s="41"/>
      <c r="I565" s="145"/>
      <c r="J565" s="41"/>
      <c r="K565" s="41"/>
      <c r="L565" s="45"/>
      <c r="M565" s="253"/>
      <c r="N565" s="254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142</v>
      </c>
      <c r="AU565" s="18" t="s">
        <v>91</v>
      </c>
    </row>
    <row r="566" s="2" customFormat="1" ht="21.75" customHeight="1">
      <c r="A566" s="39"/>
      <c r="B566" s="40"/>
      <c r="C566" s="237" t="s">
        <v>1328</v>
      </c>
      <c r="D566" s="237" t="s">
        <v>136</v>
      </c>
      <c r="E566" s="238" t="s">
        <v>1329</v>
      </c>
      <c r="F566" s="239" t="s">
        <v>1330</v>
      </c>
      <c r="G566" s="240" t="s">
        <v>254</v>
      </c>
      <c r="H566" s="241">
        <v>321.64499999999998</v>
      </c>
      <c r="I566" s="242"/>
      <c r="J566" s="243">
        <f>ROUND(I566*H566,2)</f>
        <v>0</v>
      </c>
      <c r="K566" s="244"/>
      <c r="L566" s="45"/>
      <c r="M566" s="245" t="s">
        <v>1</v>
      </c>
      <c r="N566" s="246" t="s">
        <v>47</v>
      </c>
      <c r="O566" s="92"/>
      <c r="P566" s="247">
        <f>O566*H566</f>
        <v>0</v>
      </c>
      <c r="Q566" s="247">
        <v>0</v>
      </c>
      <c r="R566" s="247">
        <f>Q566*H566</f>
        <v>0</v>
      </c>
      <c r="S566" s="247">
        <v>0</v>
      </c>
      <c r="T566" s="248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9" t="s">
        <v>152</v>
      </c>
      <c r="AT566" s="249" t="s">
        <v>136</v>
      </c>
      <c r="AU566" s="249" t="s">
        <v>91</v>
      </c>
      <c r="AY566" s="18" t="s">
        <v>133</v>
      </c>
      <c r="BE566" s="250">
        <f>IF(N566="základní",J566,0)</f>
        <v>0</v>
      </c>
      <c r="BF566" s="250">
        <f>IF(N566="snížená",J566,0)</f>
        <v>0</v>
      </c>
      <c r="BG566" s="250">
        <f>IF(N566="zákl. přenesená",J566,0)</f>
        <v>0</v>
      </c>
      <c r="BH566" s="250">
        <f>IF(N566="sníž. přenesená",J566,0)</f>
        <v>0</v>
      </c>
      <c r="BI566" s="250">
        <f>IF(N566="nulová",J566,0)</f>
        <v>0</v>
      </c>
      <c r="BJ566" s="18" t="s">
        <v>21</v>
      </c>
      <c r="BK566" s="250">
        <f>ROUND(I566*H566,2)</f>
        <v>0</v>
      </c>
      <c r="BL566" s="18" t="s">
        <v>152</v>
      </c>
      <c r="BM566" s="249" t="s">
        <v>1331</v>
      </c>
    </row>
    <row r="567" s="13" customFormat="1">
      <c r="A567" s="13"/>
      <c r="B567" s="261"/>
      <c r="C567" s="262"/>
      <c r="D567" s="251" t="s">
        <v>257</v>
      </c>
      <c r="E567" s="263" t="s">
        <v>1</v>
      </c>
      <c r="F567" s="264" t="s">
        <v>1321</v>
      </c>
      <c r="G567" s="262"/>
      <c r="H567" s="265">
        <v>225.24500000000001</v>
      </c>
      <c r="I567" s="266"/>
      <c r="J567" s="262"/>
      <c r="K567" s="262"/>
      <c r="L567" s="267"/>
      <c r="M567" s="268"/>
      <c r="N567" s="269"/>
      <c r="O567" s="269"/>
      <c r="P567" s="269"/>
      <c r="Q567" s="269"/>
      <c r="R567" s="269"/>
      <c r="S567" s="269"/>
      <c r="T567" s="27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71" t="s">
        <v>257</v>
      </c>
      <c r="AU567" s="271" t="s">
        <v>91</v>
      </c>
      <c r="AV567" s="13" t="s">
        <v>91</v>
      </c>
      <c r="AW567" s="13" t="s">
        <v>38</v>
      </c>
      <c r="AX567" s="13" t="s">
        <v>82</v>
      </c>
      <c r="AY567" s="271" t="s">
        <v>133</v>
      </c>
    </row>
    <row r="568" s="13" customFormat="1">
      <c r="A568" s="13"/>
      <c r="B568" s="261"/>
      <c r="C568" s="262"/>
      <c r="D568" s="251" t="s">
        <v>257</v>
      </c>
      <c r="E568" s="263" t="s">
        <v>1</v>
      </c>
      <c r="F568" s="264" t="s">
        <v>1322</v>
      </c>
      <c r="G568" s="262"/>
      <c r="H568" s="265">
        <v>96.400000000000006</v>
      </c>
      <c r="I568" s="266"/>
      <c r="J568" s="262"/>
      <c r="K568" s="262"/>
      <c r="L568" s="267"/>
      <c r="M568" s="268"/>
      <c r="N568" s="269"/>
      <c r="O568" s="269"/>
      <c r="P568" s="269"/>
      <c r="Q568" s="269"/>
      <c r="R568" s="269"/>
      <c r="S568" s="269"/>
      <c r="T568" s="27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71" t="s">
        <v>257</v>
      </c>
      <c r="AU568" s="271" t="s">
        <v>91</v>
      </c>
      <c r="AV568" s="13" t="s">
        <v>91</v>
      </c>
      <c r="AW568" s="13" t="s">
        <v>38</v>
      </c>
      <c r="AX568" s="13" t="s">
        <v>82</v>
      </c>
      <c r="AY568" s="271" t="s">
        <v>133</v>
      </c>
    </row>
    <row r="569" s="14" customFormat="1">
      <c r="A569" s="14"/>
      <c r="B569" s="272"/>
      <c r="C569" s="273"/>
      <c r="D569" s="251" t="s">
        <v>257</v>
      </c>
      <c r="E569" s="274" t="s">
        <v>1</v>
      </c>
      <c r="F569" s="275" t="s">
        <v>260</v>
      </c>
      <c r="G569" s="273"/>
      <c r="H569" s="276">
        <v>321.64499999999998</v>
      </c>
      <c r="I569" s="277"/>
      <c r="J569" s="273"/>
      <c r="K569" s="273"/>
      <c r="L569" s="278"/>
      <c r="M569" s="279"/>
      <c r="N569" s="280"/>
      <c r="O569" s="280"/>
      <c r="P569" s="280"/>
      <c r="Q569" s="280"/>
      <c r="R569" s="280"/>
      <c r="S569" s="280"/>
      <c r="T569" s="28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82" t="s">
        <v>257</v>
      </c>
      <c r="AU569" s="282" t="s">
        <v>91</v>
      </c>
      <c r="AV569" s="14" t="s">
        <v>152</v>
      </c>
      <c r="AW569" s="14" t="s">
        <v>38</v>
      </c>
      <c r="AX569" s="14" t="s">
        <v>21</v>
      </c>
      <c r="AY569" s="282" t="s">
        <v>133</v>
      </c>
    </row>
    <row r="570" s="2" customFormat="1" ht="21.75" customHeight="1">
      <c r="A570" s="39"/>
      <c r="B570" s="40"/>
      <c r="C570" s="237" t="s">
        <v>1332</v>
      </c>
      <c r="D570" s="237" t="s">
        <v>136</v>
      </c>
      <c r="E570" s="238" t="s">
        <v>368</v>
      </c>
      <c r="F570" s="239" t="s">
        <v>369</v>
      </c>
      <c r="G570" s="240" t="s">
        <v>254</v>
      </c>
      <c r="H570" s="241">
        <v>321.64499999999998</v>
      </c>
      <c r="I570" s="242"/>
      <c r="J570" s="243">
        <f>ROUND(I570*H570,2)</f>
        <v>0</v>
      </c>
      <c r="K570" s="244"/>
      <c r="L570" s="45"/>
      <c r="M570" s="245" t="s">
        <v>1</v>
      </c>
      <c r="N570" s="246" t="s">
        <v>47</v>
      </c>
      <c r="O570" s="92"/>
      <c r="P570" s="247">
        <f>O570*H570</f>
        <v>0</v>
      </c>
      <c r="Q570" s="247">
        <v>0</v>
      </c>
      <c r="R570" s="247">
        <f>Q570*H570</f>
        <v>0</v>
      </c>
      <c r="S570" s="247">
        <v>0</v>
      </c>
      <c r="T570" s="248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9" t="s">
        <v>152</v>
      </c>
      <c r="AT570" s="249" t="s">
        <v>136</v>
      </c>
      <c r="AU570" s="249" t="s">
        <v>91</v>
      </c>
      <c r="AY570" s="18" t="s">
        <v>133</v>
      </c>
      <c r="BE570" s="250">
        <f>IF(N570="základní",J570,0)</f>
        <v>0</v>
      </c>
      <c r="BF570" s="250">
        <f>IF(N570="snížená",J570,0)</f>
        <v>0</v>
      </c>
      <c r="BG570" s="250">
        <f>IF(N570="zákl. přenesená",J570,0)</f>
        <v>0</v>
      </c>
      <c r="BH570" s="250">
        <f>IF(N570="sníž. přenesená",J570,0)</f>
        <v>0</v>
      </c>
      <c r="BI570" s="250">
        <f>IF(N570="nulová",J570,0)</f>
        <v>0</v>
      </c>
      <c r="BJ570" s="18" t="s">
        <v>21</v>
      </c>
      <c r="BK570" s="250">
        <f>ROUND(I570*H570,2)</f>
        <v>0</v>
      </c>
      <c r="BL570" s="18" t="s">
        <v>152</v>
      </c>
      <c r="BM570" s="249" t="s">
        <v>1333</v>
      </c>
    </row>
    <row r="571" s="2" customFormat="1">
      <c r="A571" s="39"/>
      <c r="B571" s="40"/>
      <c r="C571" s="41"/>
      <c r="D571" s="251" t="s">
        <v>142</v>
      </c>
      <c r="E571" s="41"/>
      <c r="F571" s="252" t="s">
        <v>1334</v>
      </c>
      <c r="G571" s="41"/>
      <c r="H571" s="41"/>
      <c r="I571" s="145"/>
      <c r="J571" s="41"/>
      <c r="K571" s="41"/>
      <c r="L571" s="45"/>
      <c r="M571" s="253"/>
      <c r="N571" s="254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142</v>
      </c>
      <c r="AU571" s="18" t="s">
        <v>91</v>
      </c>
    </row>
    <row r="572" s="13" customFormat="1">
      <c r="A572" s="13"/>
      <c r="B572" s="261"/>
      <c r="C572" s="262"/>
      <c r="D572" s="251" t="s">
        <v>257</v>
      </c>
      <c r="E572" s="263" t="s">
        <v>1</v>
      </c>
      <c r="F572" s="264" t="s">
        <v>1321</v>
      </c>
      <c r="G572" s="262"/>
      <c r="H572" s="265">
        <v>225.24500000000001</v>
      </c>
      <c r="I572" s="266"/>
      <c r="J572" s="262"/>
      <c r="K572" s="262"/>
      <c r="L572" s="267"/>
      <c r="M572" s="268"/>
      <c r="N572" s="269"/>
      <c r="O572" s="269"/>
      <c r="P572" s="269"/>
      <c r="Q572" s="269"/>
      <c r="R572" s="269"/>
      <c r="S572" s="269"/>
      <c r="T572" s="27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71" t="s">
        <v>257</v>
      </c>
      <c r="AU572" s="271" t="s">
        <v>91</v>
      </c>
      <c r="AV572" s="13" t="s">
        <v>91</v>
      </c>
      <c r="AW572" s="13" t="s">
        <v>38</v>
      </c>
      <c r="AX572" s="13" t="s">
        <v>82</v>
      </c>
      <c r="AY572" s="271" t="s">
        <v>133</v>
      </c>
    </row>
    <row r="573" s="13" customFormat="1">
      <c r="A573" s="13"/>
      <c r="B573" s="261"/>
      <c r="C573" s="262"/>
      <c r="D573" s="251" t="s">
        <v>257</v>
      </c>
      <c r="E573" s="263" t="s">
        <v>1</v>
      </c>
      <c r="F573" s="264" t="s">
        <v>1322</v>
      </c>
      <c r="G573" s="262"/>
      <c r="H573" s="265">
        <v>96.400000000000006</v>
      </c>
      <c r="I573" s="266"/>
      <c r="J573" s="262"/>
      <c r="K573" s="262"/>
      <c r="L573" s="267"/>
      <c r="M573" s="268"/>
      <c r="N573" s="269"/>
      <c r="O573" s="269"/>
      <c r="P573" s="269"/>
      <c r="Q573" s="269"/>
      <c r="R573" s="269"/>
      <c r="S573" s="269"/>
      <c r="T573" s="27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71" t="s">
        <v>257</v>
      </c>
      <c r="AU573" s="271" t="s">
        <v>91</v>
      </c>
      <c r="AV573" s="13" t="s">
        <v>91</v>
      </c>
      <c r="AW573" s="13" t="s">
        <v>38</v>
      </c>
      <c r="AX573" s="13" t="s">
        <v>82</v>
      </c>
      <c r="AY573" s="271" t="s">
        <v>133</v>
      </c>
    </row>
    <row r="574" s="14" customFormat="1">
      <c r="A574" s="14"/>
      <c r="B574" s="272"/>
      <c r="C574" s="273"/>
      <c r="D574" s="251" t="s">
        <v>257</v>
      </c>
      <c r="E574" s="274" t="s">
        <v>1</v>
      </c>
      <c r="F574" s="275" t="s">
        <v>260</v>
      </c>
      <c r="G574" s="273"/>
      <c r="H574" s="276">
        <v>321.64499999999998</v>
      </c>
      <c r="I574" s="277"/>
      <c r="J574" s="273"/>
      <c r="K574" s="273"/>
      <c r="L574" s="278"/>
      <c r="M574" s="279"/>
      <c r="N574" s="280"/>
      <c r="O574" s="280"/>
      <c r="P574" s="280"/>
      <c r="Q574" s="280"/>
      <c r="R574" s="280"/>
      <c r="S574" s="280"/>
      <c r="T574" s="28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82" t="s">
        <v>257</v>
      </c>
      <c r="AU574" s="282" t="s">
        <v>91</v>
      </c>
      <c r="AV574" s="14" t="s">
        <v>152</v>
      </c>
      <c r="AW574" s="14" t="s">
        <v>38</v>
      </c>
      <c r="AX574" s="14" t="s">
        <v>21</v>
      </c>
      <c r="AY574" s="282" t="s">
        <v>133</v>
      </c>
    </row>
    <row r="575" s="2" customFormat="1" ht="21.75" customHeight="1">
      <c r="A575" s="39"/>
      <c r="B575" s="40"/>
      <c r="C575" s="237" t="s">
        <v>1335</v>
      </c>
      <c r="D575" s="237" t="s">
        <v>136</v>
      </c>
      <c r="E575" s="238" t="s">
        <v>389</v>
      </c>
      <c r="F575" s="239" t="s">
        <v>390</v>
      </c>
      <c r="G575" s="240" t="s">
        <v>254</v>
      </c>
      <c r="H575" s="241">
        <v>321.64499999999998</v>
      </c>
      <c r="I575" s="242"/>
      <c r="J575" s="243">
        <f>ROUND(I575*H575,2)</f>
        <v>0</v>
      </c>
      <c r="K575" s="244"/>
      <c r="L575" s="45"/>
      <c r="M575" s="245" t="s">
        <v>1</v>
      </c>
      <c r="N575" s="246" t="s">
        <v>47</v>
      </c>
      <c r="O575" s="92"/>
      <c r="P575" s="247">
        <f>O575*H575</f>
        <v>0</v>
      </c>
      <c r="Q575" s="247">
        <v>0</v>
      </c>
      <c r="R575" s="247">
        <f>Q575*H575</f>
        <v>0</v>
      </c>
      <c r="S575" s="247">
        <v>0</v>
      </c>
      <c r="T575" s="248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9" t="s">
        <v>152</v>
      </c>
      <c r="AT575" s="249" t="s">
        <v>136</v>
      </c>
      <c r="AU575" s="249" t="s">
        <v>91</v>
      </c>
      <c r="AY575" s="18" t="s">
        <v>133</v>
      </c>
      <c r="BE575" s="250">
        <f>IF(N575="základní",J575,0)</f>
        <v>0</v>
      </c>
      <c r="BF575" s="250">
        <f>IF(N575="snížená",J575,0)</f>
        <v>0</v>
      </c>
      <c r="BG575" s="250">
        <f>IF(N575="zákl. přenesená",J575,0)</f>
        <v>0</v>
      </c>
      <c r="BH575" s="250">
        <f>IF(N575="sníž. přenesená",J575,0)</f>
        <v>0</v>
      </c>
      <c r="BI575" s="250">
        <f>IF(N575="nulová",J575,0)</f>
        <v>0</v>
      </c>
      <c r="BJ575" s="18" t="s">
        <v>21</v>
      </c>
      <c r="BK575" s="250">
        <f>ROUND(I575*H575,2)</f>
        <v>0</v>
      </c>
      <c r="BL575" s="18" t="s">
        <v>152</v>
      </c>
      <c r="BM575" s="249" t="s">
        <v>1336</v>
      </c>
    </row>
    <row r="576" s="2" customFormat="1">
      <c r="A576" s="39"/>
      <c r="B576" s="40"/>
      <c r="C576" s="41"/>
      <c r="D576" s="251" t="s">
        <v>142</v>
      </c>
      <c r="E576" s="41"/>
      <c r="F576" s="252" t="s">
        <v>1337</v>
      </c>
      <c r="G576" s="41"/>
      <c r="H576" s="41"/>
      <c r="I576" s="145"/>
      <c r="J576" s="41"/>
      <c r="K576" s="41"/>
      <c r="L576" s="45"/>
      <c r="M576" s="253"/>
      <c r="N576" s="254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142</v>
      </c>
      <c r="AU576" s="18" t="s">
        <v>91</v>
      </c>
    </row>
    <row r="577" s="2" customFormat="1" ht="21.75" customHeight="1">
      <c r="A577" s="39"/>
      <c r="B577" s="40"/>
      <c r="C577" s="237" t="s">
        <v>1338</v>
      </c>
      <c r="D577" s="237" t="s">
        <v>136</v>
      </c>
      <c r="E577" s="238" t="s">
        <v>394</v>
      </c>
      <c r="F577" s="239" t="s">
        <v>395</v>
      </c>
      <c r="G577" s="240" t="s">
        <v>254</v>
      </c>
      <c r="H577" s="241">
        <v>321.64499999999998</v>
      </c>
      <c r="I577" s="242"/>
      <c r="J577" s="243">
        <f>ROUND(I577*H577,2)</f>
        <v>0</v>
      </c>
      <c r="K577" s="244"/>
      <c r="L577" s="45"/>
      <c r="M577" s="245" t="s">
        <v>1</v>
      </c>
      <c r="N577" s="246" t="s">
        <v>47</v>
      </c>
      <c r="O577" s="92"/>
      <c r="P577" s="247">
        <f>O577*H577</f>
        <v>0</v>
      </c>
      <c r="Q577" s="247">
        <v>0</v>
      </c>
      <c r="R577" s="247">
        <f>Q577*H577</f>
        <v>0</v>
      </c>
      <c r="S577" s="247">
        <v>0</v>
      </c>
      <c r="T577" s="248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9" t="s">
        <v>152</v>
      </c>
      <c r="AT577" s="249" t="s">
        <v>136</v>
      </c>
      <c r="AU577" s="249" t="s">
        <v>91</v>
      </c>
      <c r="AY577" s="18" t="s">
        <v>133</v>
      </c>
      <c r="BE577" s="250">
        <f>IF(N577="základní",J577,0)</f>
        <v>0</v>
      </c>
      <c r="BF577" s="250">
        <f>IF(N577="snížená",J577,0)</f>
        <v>0</v>
      </c>
      <c r="BG577" s="250">
        <f>IF(N577="zákl. přenesená",J577,0)</f>
        <v>0</v>
      </c>
      <c r="BH577" s="250">
        <f>IF(N577="sníž. přenesená",J577,0)</f>
        <v>0</v>
      </c>
      <c r="BI577" s="250">
        <f>IF(N577="nulová",J577,0)</f>
        <v>0</v>
      </c>
      <c r="BJ577" s="18" t="s">
        <v>21</v>
      </c>
      <c r="BK577" s="250">
        <f>ROUND(I577*H577,2)</f>
        <v>0</v>
      </c>
      <c r="BL577" s="18" t="s">
        <v>152</v>
      </c>
      <c r="BM577" s="249" t="s">
        <v>1339</v>
      </c>
    </row>
    <row r="578" s="2" customFormat="1">
      <c r="A578" s="39"/>
      <c r="B578" s="40"/>
      <c r="C578" s="41"/>
      <c r="D578" s="251" t="s">
        <v>142</v>
      </c>
      <c r="E578" s="41"/>
      <c r="F578" s="252" t="s">
        <v>1340</v>
      </c>
      <c r="G578" s="41"/>
      <c r="H578" s="41"/>
      <c r="I578" s="145"/>
      <c r="J578" s="41"/>
      <c r="K578" s="41"/>
      <c r="L578" s="45"/>
      <c r="M578" s="253"/>
      <c r="N578" s="254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142</v>
      </c>
      <c r="AU578" s="18" t="s">
        <v>91</v>
      </c>
    </row>
    <row r="579" s="2" customFormat="1" ht="21.75" customHeight="1">
      <c r="A579" s="39"/>
      <c r="B579" s="40"/>
      <c r="C579" s="237" t="s">
        <v>1341</v>
      </c>
      <c r="D579" s="237" t="s">
        <v>136</v>
      </c>
      <c r="E579" s="238" t="s">
        <v>1342</v>
      </c>
      <c r="F579" s="239" t="s">
        <v>1343</v>
      </c>
      <c r="G579" s="240" t="s">
        <v>254</v>
      </c>
      <c r="H579" s="241">
        <v>81.016999999999996</v>
      </c>
      <c r="I579" s="242"/>
      <c r="J579" s="243">
        <f>ROUND(I579*H579,2)</f>
        <v>0</v>
      </c>
      <c r="K579" s="244"/>
      <c r="L579" s="45"/>
      <c r="M579" s="245" t="s">
        <v>1</v>
      </c>
      <c r="N579" s="246" t="s">
        <v>47</v>
      </c>
      <c r="O579" s="92"/>
      <c r="P579" s="247">
        <f>O579*H579</f>
        <v>0</v>
      </c>
      <c r="Q579" s="247">
        <v>0</v>
      </c>
      <c r="R579" s="247">
        <f>Q579*H579</f>
        <v>0</v>
      </c>
      <c r="S579" s="247">
        <v>0</v>
      </c>
      <c r="T579" s="248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9" t="s">
        <v>152</v>
      </c>
      <c r="AT579" s="249" t="s">
        <v>136</v>
      </c>
      <c r="AU579" s="249" t="s">
        <v>91</v>
      </c>
      <c r="AY579" s="18" t="s">
        <v>133</v>
      </c>
      <c r="BE579" s="250">
        <f>IF(N579="základní",J579,0)</f>
        <v>0</v>
      </c>
      <c r="BF579" s="250">
        <f>IF(N579="snížená",J579,0)</f>
        <v>0</v>
      </c>
      <c r="BG579" s="250">
        <f>IF(N579="zákl. přenesená",J579,0)</f>
        <v>0</v>
      </c>
      <c r="BH579" s="250">
        <f>IF(N579="sníž. přenesená",J579,0)</f>
        <v>0</v>
      </c>
      <c r="BI579" s="250">
        <f>IF(N579="nulová",J579,0)</f>
        <v>0</v>
      </c>
      <c r="BJ579" s="18" t="s">
        <v>21</v>
      </c>
      <c r="BK579" s="250">
        <f>ROUND(I579*H579,2)</f>
        <v>0</v>
      </c>
      <c r="BL579" s="18" t="s">
        <v>152</v>
      </c>
      <c r="BM579" s="249" t="s">
        <v>1344</v>
      </c>
    </row>
    <row r="580" s="2" customFormat="1">
      <c r="A580" s="39"/>
      <c r="B580" s="40"/>
      <c r="C580" s="41"/>
      <c r="D580" s="251" t="s">
        <v>142</v>
      </c>
      <c r="E580" s="41"/>
      <c r="F580" s="252" t="s">
        <v>1345</v>
      </c>
      <c r="G580" s="41"/>
      <c r="H580" s="41"/>
      <c r="I580" s="145"/>
      <c r="J580" s="41"/>
      <c r="K580" s="41"/>
      <c r="L580" s="45"/>
      <c r="M580" s="253"/>
      <c r="N580" s="254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142</v>
      </c>
      <c r="AU580" s="18" t="s">
        <v>91</v>
      </c>
    </row>
    <row r="581" s="15" customFormat="1">
      <c r="A581" s="15"/>
      <c r="B581" s="294"/>
      <c r="C581" s="295"/>
      <c r="D581" s="251" t="s">
        <v>257</v>
      </c>
      <c r="E581" s="296" t="s">
        <v>1</v>
      </c>
      <c r="F581" s="297" t="s">
        <v>1346</v>
      </c>
      <c r="G581" s="295"/>
      <c r="H581" s="296" t="s">
        <v>1</v>
      </c>
      <c r="I581" s="298"/>
      <c r="J581" s="295"/>
      <c r="K581" s="295"/>
      <c r="L581" s="299"/>
      <c r="M581" s="300"/>
      <c r="N581" s="301"/>
      <c r="O581" s="301"/>
      <c r="P581" s="301"/>
      <c r="Q581" s="301"/>
      <c r="R581" s="301"/>
      <c r="S581" s="301"/>
      <c r="T581" s="302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303" t="s">
        <v>257</v>
      </c>
      <c r="AU581" s="303" t="s">
        <v>91</v>
      </c>
      <c r="AV581" s="15" t="s">
        <v>21</v>
      </c>
      <c r="AW581" s="15" t="s">
        <v>38</v>
      </c>
      <c r="AX581" s="15" t="s">
        <v>82</v>
      </c>
      <c r="AY581" s="303" t="s">
        <v>133</v>
      </c>
    </row>
    <row r="582" s="13" customFormat="1">
      <c r="A582" s="13"/>
      <c r="B582" s="261"/>
      <c r="C582" s="262"/>
      <c r="D582" s="251" t="s">
        <v>257</v>
      </c>
      <c r="E582" s="263" t="s">
        <v>1</v>
      </c>
      <c r="F582" s="264" t="s">
        <v>1347</v>
      </c>
      <c r="G582" s="262"/>
      <c r="H582" s="265">
        <v>57.784999999999997</v>
      </c>
      <c r="I582" s="266"/>
      <c r="J582" s="262"/>
      <c r="K582" s="262"/>
      <c r="L582" s="267"/>
      <c r="M582" s="268"/>
      <c r="N582" s="269"/>
      <c r="O582" s="269"/>
      <c r="P582" s="269"/>
      <c r="Q582" s="269"/>
      <c r="R582" s="269"/>
      <c r="S582" s="269"/>
      <c r="T582" s="27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71" t="s">
        <v>257</v>
      </c>
      <c r="AU582" s="271" t="s">
        <v>91</v>
      </c>
      <c r="AV582" s="13" t="s">
        <v>91</v>
      </c>
      <c r="AW582" s="13" t="s">
        <v>38</v>
      </c>
      <c r="AX582" s="13" t="s">
        <v>82</v>
      </c>
      <c r="AY582" s="271" t="s">
        <v>133</v>
      </c>
    </row>
    <row r="583" s="13" customFormat="1">
      <c r="A583" s="13"/>
      <c r="B583" s="261"/>
      <c r="C583" s="262"/>
      <c r="D583" s="251" t="s">
        <v>257</v>
      </c>
      <c r="E583" s="263" t="s">
        <v>1</v>
      </c>
      <c r="F583" s="264" t="s">
        <v>1348</v>
      </c>
      <c r="G583" s="262"/>
      <c r="H583" s="265">
        <v>15.231999999999999</v>
      </c>
      <c r="I583" s="266"/>
      <c r="J583" s="262"/>
      <c r="K583" s="262"/>
      <c r="L583" s="267"/>
      <c r="M583" s="268"/>
      <c r="N583" s="269"/>
      <c r="O583" s="269"/>
      <c r="P583" s="269"/>
      <c r="Q583" s="269"/>
      <c r="R583" s="269"/>
      <c r="S583" s="269"/>
      <c r="T583" s="27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71" t="s">
        <v>257</v>
      </c>
      <c r="AU583" s="271" t="s">
        <v>91</v>
      </c>
      <c r="AV583" s="13" t="s">
        <v>91</v>
      </c>
      <c r="AW583" s="13" t="s">
        <v>38</v>
      </c>
      <c r="AX583" s="13" t="s">
        <v>82</v>
      </c>
      <c r="AY583" s="271" t="s">
        <v>133</v>
      </c>
    </row>
    <row r="584" s="13" customFormat="1">
      <c r="A584" s="13"/>
      <c r="B584" s="261"/>
      <c r="C584" s="262"/>
      <c r="D584" s="251" t="s">
        <v>257</v>
      </c>
      <c r="E584" s="263" t="s">
        <v>1</v>
      </c>
      <c r="F584" s="264" t="s">
        <v>778</v>
      </c>
      <c r="G584" s="262"/>
      <c r="H584" s="265">
        <v>8</v>
      </c>
      <c r="I584" s="266"/>
      <c r="J584" s="262"/>
      <c r="K584" s="262"/>
      <c r="L584" s="267"/>
      <c r="M584" s="268"/>
      <c r="N584" s="269"/>
      <c r="O584" s="269"/>
      <c r="P584" s="269"/>
      <c r="Q584" s="269"/>
      <c r="R584" s="269"/>
      <c r="S584" s="269"/>
      <c r="T584" s="27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71" t="s">
        <v>257</v>
      </c>
      <c r="AU584" s="271" t="s">
        <v>91</v>
      </c>
      <c r="AV584" s="13" t="s">
        <v>91</v>
      </c>
      <c r="AW584" s="13" t="s">
        <v>38</v>
      </c>
      <c r="AX584" s="13" t="s">
        <v>82</v>
      </c>
      <c r="AY584" s="271" t="s">
        <v>133</v>
      </c>
    </row>
    <row r="585" s="14" customFormat="1">
      <c r="A585" s="14"/>
      <c r="B585" s="272"/>
      <c r="C585" s="273"/>
      <c r="D585" s="251" t="s">
        <v>257</v>
      </c>
      <c r="E585" s="274" t="s">
        <v>1</v>
      </c>
      <c r="F585" s="275" t="s">
        <v>260</v>
      </c>
      <c r="G585" s="273"/>
      <c r="H585" s="276">
        <v>81.016999999999996</v>
      </c>
      <c r="I585" s="277"/>
      <c r="J585" s="273"/>
      <c r="K585" s="273"/>
      <c r="L585" s="278"/>
      <c r="M585" s="279"/>
      <c r="N585" s="280"/>
      <c r="O585" s="280"/>
      <c r="P585" s="280"/>
      <c r="Q585" s="280"/>
      <c r="R585" s="280"/>
      <c r="S585" s="280"/>
      <c r="T585" s="28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82" t="s">
        <v>257</v>
      </c>
      <c r="AU585" s="282" t="s">
        <v>91</v>
      </c>
      <c r="AV585" s="14" t="s">
        <v>152</v>
      </c>
      <c r="AW585" s="14" t="s">
        <v>38</v>
      </c>
      <c r="AX585" s="14" t="s">
        <v>21</v>
      </c>
      <c r="AY585" s="282" t="s">
        <v>133</v>
      </c>
    </row>
    <row r="586" s="2" customFormat="1" ht="21.75" customHeight="1">
      <c r="A586" s="39"/>
      <c r="B586" s="40"/>
      <c r="C586" s="237" t="s">
        <v>1349</v>
      </c>
      <c r="D586" s="237" t="s">
        <v>136</v>
      </c>
      <c r="E586" s="238" t="s">
        <v>1350</v>
      </c>
      <c r="F586" s="239" t="s">
        <v>1351</v>
      </c>
      <c r="G586" s="240" t="s">
        <v>254</v>
      </c>
      <c r="H586" s="241">
        <v>321.64499999999998</v>
      </c>
      <c r="I586" s="242"/>
      <c r="J586" s="243">
        <f>ROUND(I586*H586,2)</f>
        <v>0</v>
      </c>
      <c r="K586" s="244"/>
      <c r="L586" s="45"/>
      <c r="M586" s="245" t="s">
        <v>1</v>
      </c>
      <c r="N586" s="246" t="s">
        <v>47</v>
      </c>
      <c r="O586" s="92"/>
      <c r="P586" s="247">
        <f>O586*H586</f>
        <v>0</v>
      </c>
      <c r="Q586" s="247">
        <v>0</v>
      </c>
      <c r="R586" s="247">
        <f>Q586*H586</f>
        <v>0</v>
      </c>
      <c r="S586" s="247">
        <v>0</v>
      </c>
      <c r="T586" s="248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9" t="s">
        <v>152</v>
      </c>
      <c r="AT586" s="249" t="s">
        <v>136</v>
      </c>
      <c r="AU586" s="249" t="s">
        <v>91</v>
      </c>
      <c r="AY586" s="18" t="s">
        <v>133</v>
      </c>
      <c r="BE586" s="250">
        <f>IF(N586="základní",J586,0)</f>
        <v>0</v>
      </c>
      <c r="BF586" s="250">
        <f>IF(N586="snížená",J586,0)</f>
        <v>0</v>
      </c>
      <c r="BG586" s="250">
        <f>IF(N586="zákl. přenesená",J586,0)</f>
        <v>0</v>
      </c>
      <c r="BH586" s="250">
        <f>IF(N586="sníž. přenesená",J586,0)</f>
        <v>0</v>
      </c>
      <c r="BI586" s="250">
        <f>IF(N586="nulová",J586,0)</f>
        <v>0</v>
      </c>
      <c r="BJ586" s="18" t="s">
        <v>21</v>
      </c>
      <c r="BK586" s="250">
        <f>ROUND(I586*H586,2)</f>
        <v>0</v>
      </c>
      <c r="BL586" s="18" t="s">
        <v>152</v>
      </c>
      <c r="BM586" s="249" t="s">
        <v>1352</v>
      </c>
    </row>
    <row r="587" s="13" customFormat="1">
      <c r="A587" s="13"/>
      <c r="B587" s="261"/>
      <c r="C587" s="262"/>
      <c r="D587" s="251" t="s">
        <v>257</v>
      </c>
      <c r="E587" s="263" t="s">
        <v>1</v>
      </c>
      <c r="F587" s="264" t="s">
        <v>1321</v>
      </c>
      <c r="G587" s="262"/>
      <c r="H587" s="265">
        <v>225.24500000000001</v>
      </c>
      <c r="I587" s="266"/>
      <c r="J587" s="262"/>
      <c r="K587" s="262"/>
      <c r="L587" s="267"/>
      <c r="M587" s="268"/>
      <c r="N587" s="269"/>
      <c r="O587" s="269"/>
      <c r="P587" s="269"/>
      <c r="Q587" s="269"/>
      <c r="R587" s="269"/>
      <c r="S587" s="269"/>
      <c r="T587" s="27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71" t="s">
        <v>257</v>
      </c>
      <c r="AU587" s="271" t="s">
        <v>91</v>
      </c>
      <c r="AV587" s="13" t="s">
        <v>91</v>
      </c>
      <c r="AW587" s="13" t="s">
        <v>38</v>
      </c>
      <c r="AX587" s="13" t="s">
        <v>82</v>
      </c>
      <c r="AY587" s="271" t="s">
        <v>133</v>
      </c>
    </row>
    <row r="588" s="13" customFormat="1">
      <c r="A588" s="13"/>
      <c r="B588" s="261"/>
      <c r="C588" s="262"/>
      <c r="D588" s="251" t="s">
        <v>257</v>
      </c>
      <c r="E588" s="263" t="s">
        <v>1</v>
      </c>
      <c r="F588" s="264" t="s">
        <v>1322</v>
      </c>
      <c r="G588" s="262"/>
      <c r="H588" s="265">
        <v>96.400000000000006</v>
      </c>
      <c r="I588" s="266"/>
      <c r="J588" s="262"/>
      <c r="K588" s="262"/>
      <c r="L588" s="267"/>
      <c r="M588" s="268"/>
      <c r="N588" s="269"/>
      <c r="O588" s="269"/>
      <c r="P588" s="269"/>
      <c r="Q588" s="269"/>
      <c r="R588" s="269"/>
      <c r="S588" s="269"/>
      <c r="T588" s="27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71" t="s">
        <v>257</v>
      </c>
      <c r="AU588" s="271" t="s">
        <v>91</v>
      </c>
      <c r="AV588" s="13" t="s">
        <v>91</v>
      </c>
      <c r="AW588" s="13" t="s">
        <v>38</v>
      </c>
      <c r="AX588" s="13" t="s">
        <v>82</v>
      </c>
      <c r="AY588" s="271" t="s">
        <v>133</v>
      </c>
    </row>
    <row r="589" s="14" customFormat="1">
      <c r="A589" s="14"/>
      <c r="B589" s="272"/>
      <c r="C589" s="273"/>
      <c r="D589" s="251" t="s">
        <v>257</v>
      </c>
      <c r="E589" s="274" t="s">
        <v>1</v>
      </c>
      <c r="F589" s="275" t="s">
        <v>260</v>
      </c>
      <c r="G589" s="273"/>
      <c r="H589" s="276">
        <v>321.64499999999998</v>
      </c>
      <c r="I589" s="277"/>
      <c r="J589" s="273"/>
      <c r="K589" s="273"/>
      <c r="L589" s="278"/>
      <c r="M589" s="279"/>
      <c r="N589" s="280"/>
      <c r="O589" s="280"/>
      <c r="P589" s="280"/>
      <c r="Q589" s="280"/>
      <c r="R589" s="280"/>
      <c r="S589" s="280"/>
      <c r="T589" s="28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82" t="s">
        <v>257</v>
      </c>
      <c r="AU589" s="282" t="s">
        <v>91</v>
      </c>
      <c r="AV589" s="14" t="s">
        <v>152</v>
      </c>
      <c r="AW589" s="14" t="s">
        <v>38</v>
      </c>
      <c r="AX589" s="14" t="s">
        <v>21</v>
      </c>
      <c r="AY589" s="282" t="s">
        <v>133</v>
      </c>
    </row>
    <row r="590" s="2" customFormat="1" ht="21.75" customHeight="1">
      <c r="A590" s="39"/>
      <c r="B590" s="40"/>
      <c r="C590" s="237" t="s">
        <v>1353</v>
      </c>
      <c r="D590" s="237" t="s">
        <v>136</v>
      </c>
      <c r="E590" s="238" t="s">
        <v>1354</v>
      </c>
      <c r="F590" s="239" t="s">
        <v>1355</v>
      </c>
      <c r="G590" s="240" t="s">
        <v>254</v>
      </c>
      <c r="H590" s="241">
        <v>394.613</v>
      </c>
      <c r="I590" s="242"/>
      <c r="J590" s="243">
        <f>ROUND(I590*H590,2)</f>
        <v>0</v>
      </c>
      <c r="K590" s="244"/>
      <c r="L590" s="45"/>
      <c r="M590" s="245" t="s">
        <v>1</v>
      </c>
      <c r="N590" s="246" t="s">
        <v>47</v>
      </c>
      <c r="O590" s="92"/>
      <c r="P590" s="247">
        <f>O590*H590</f>
        <v>0</v>
      </c>
      <c r="Q590" s="247">
        <v>0</v>
      </c>
      <c r="R590" s="247">
        <f>Q590*H590</f>
        <v>0</v>
      </c>
      <c r="S590" s="247">
        <v>0</v>
      </c>
      <c r="T590" s="248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9" t="s">
        <v>152</v>
      </c>
      <c r="AT590" s="249" t="s">
        <v>136</v>
      </c>
      <c r="AU590" s="249" t="s">
        <v>91</v>
      </c>
      <c r="AY590" s="18" t="s">
        <v>133</v>
      </c>
      <c r="BE590" s="250">
        <f>IF(N590="základní",J590,0)</f>
        <v>0</v>
      </c>
      <c r="BF590" s="250">
        <f>IF(N590="snížená",J590,0)</f>
        <v>0</v>
      </c>
      <c r="BG590" s="250">
        <f>IF(N590="zákl. přenesená",J590,0)</f>
        <v>0</v>
      </c>
      <c r="BH590" s="250">
        <f>IF(N590="sníž. přenesená",J590,0)</f>
        <v>0</v>
      </c>
      <c r="BI590" s="250">
        <f>IF(N590="nulová",J590,0)</f>
        <v>0</v>
      </c>
      <c r="BJ590" s="18" t="s">
        <v>21</v>
      </c>
      <c r="BK590" s="250">
        <f>ROUND(I590*H590,2)</f>
        <v>0</v>
      </c>
      <c r="BL590" s="18" t="s">
        <v>152</v>
      </c>
      <c r="BM590" s="249" t="s">
        <v>1356</v>
      </c>
    </row>
    <row r="591" s="15" customFormat="1">
      <c r="A591" s="15"/>
      <c r="B591" s="294"/>
      <c r="C591" s="295"/>
      <c r="D591" s="251" t="s">
        <v>257</v>
      </c>
      <c r="E591" s="296" t="s">
        <v>1</v>
      </c>
      <c r="F591" s="297" t="s">
        <v>1357</v>
      </c>
      <c r="G591" s="295"/>
      <c r="H591" s="296" t="s">
        <v>1</v>
      </c>
      <c r="I591" s="298"/>
      <c r="J591" s="295"/>
      <c r="K591" s="295"/>
      <c r="L591" s="299"/>
      <c r="M591" s="300"/>
      <c r="N591" s="301"/>
      <c r="O591" s="301"/>
      <c r="P591" s="301"/>
      <c r="Q591" s="301"/>
      <c r="R591" s="301"/>
      <c r="S591" s="301"/>
      <c r="T591" s="302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303" t="s">
        <v>257</v>
      </c>
      <c r="AU591" s="303" t="s">
        <v>91</v>
      </c>
      <c r="AV591" s="15" t="s">
        <v>21</v>
      </c>
      <c r="AW591" s="15" t="s">
        <v>38</v>
      </c>
      <c r="AX591" s="15" t="s">
        <v>82</v>
      </c>
      <c r="AY591" s="303" t="s">
        <v>133</v>
      </c>
    </row>
    <row r="592" s="13" customFormat="1">
      <c r="A592" s="13"/>
      <c r="B592" s="261"/>
      <c r="C592" s="262"/>
      <c r="D592" s="251" t="s">
        <v>257</v>
      </c>
      <c r="E592" s="263" t="s">
        <v>1</v>
      </c>
      <c r="F592" s="264" t="s">
        <v>1358</v>
      </c>
      <c r="G592" s="262"/>
      <c r="H592" s="265">
        <v>394.613</v>
      </c>
      <c r="I592" s="266"/>
      <c r="J592" s="262"/>
      <c r="K592" s="262"/>
      <c r="L592" s="267"/>
      <c r="M592" s="268"/>
      <c r="N592" s="269"/>
      <c r="O592" s="269"/>
      <c r="P592" s="269"/>
      <c r="Q592" s="269"/>
      <c r="R592" s="269"/>
      <c r="S592" s="269"/>
      <c r="T592" s="27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71" t="s">
        <v>257</v>
      </c>
      <c r="AU592" s="271" t="s">
        <v>91</v>
      </c>
      <c r="AV592" s="13" t="s">
        <v>91</v>
      </c>
      <c r="AW592" s="13" t="s">
        <v>38</v>
      </c>
      <c r="AX592" s="13" t="s">
        <v>21</v>
      </c>
      <c r="AY592" s="271" t="s">
        <v>133</v>
      </c>
    </row>
    <row r="593" s="2" customFormat="1" ht="21.75" customHeight="1">
      <c r="A593" s="39"/>
      <c r="B593" s="40"/>
      <c r="C593" s="237" t="s">
        <v>1359</v>
      </c>
      <c r="D593" s="237" t="s">
        <v>136</v>
      </c>
      <c r="E593" s="238" t="s">
        <v>1360</v>
      </c>
      <c r="F593" s="239" t="s">
        <v>1361</v>
      </c>
      <c r="G593" s="240" t="s">
        <v>254</v>
      </c>
      <c r="H593" s="241">
        <v>321.64499999999998</v>
      </c>
      <c r="I593" s="242"/>
      <c r="J593" s="243">
        <f>ROUND(I593*H593,2)</f>
        <v>0</v>
      </c>
      <c r="K593" s="244"/>
      <c r="L593" s="45"/>
      <c r="M593" s="245" t="s">
        <v>1</v>
      </c>
      <c r="N593" s="246" t="s">
        <v>47</v>
      </c>
      <c r="O593" s="92"/>
      <c r="P593" s="247">
        <f>O593*H593</f>
        <v>0</v>
      </c>
      <c r="Q593" s="247">
        <v>0</v>
      </c>
      <c r="R593" s="247">
        <f>Q593*H593</f>
        <v>0</v>
      </c>
      <c r="S593" s="247">
        <v>0</v>
      </c>
      <c r="T593" s="248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9" t="s">
        <v>152</v>
      </c>
      <c r="AT593" s="249" t="s">
        <v>136</v>
      </c>
      <c r="AU593" s="249" t="s">
        <v>91</v>
      </c>
      <c r="AY593" s="18" t="s">
        <v>133</v>
      </c>
      <c r="BE593" s="250">
        <f>IF(N593="základní",J593,0)</f>
        <v>0</v>
      </c>
      <c r="BF593" s="250">
        <f>IF(N593="snížená",J593,0)</f>
        <v>0</v>
      </c>
      <c r="BG593" s="250">
        <f>IF(N593="zákl. přenesená",J593,0)</f>
        <v>0</v>
      </c>
      <c r="BH593" s="250">
        <f>IF(N593="sníž. přenesená",J593,0)</f>
        <v>0</v>
      </c>
      <c r="BI593" s="250">
        <f>IF(N593="nulová",J593,0)</f>
        <v>0</v>
      </c>
      <c r="BJ593" s="18" t="s">
        <v>21</v>
      </c>
      <c r="BK593" s="250">
        <f>ROUND(I593*H593,2)</f>
        <v>0</v>
      </c>
      <c r="BL593" s="18" t="s">
        <v>152</v>
      </c>
      <c r="BM593" s="249" t="s">
        <v>1362</v>
      </c>
    </row>
    <row r="594" s="13" customFormat="1">
      <c r="A594" s="13"/>
      <c r="B594" s="261"/>
      <c r="C594" s="262"/>
      <c r="D594" s="251" t="s">
        <v>257</v>
      </c>
      <c r="E594" s="263" t="s">
        <v>1</v>
      </c>
      <c r="F594" s="264" t="s">
        <v>1321</v>
      </c>
      <c r="G594" s="262"/>
      <c r="H594" s="265">
        <v>225.24500000000001</v>
      </c>
      <c r="I594" s="266"/>
      <c r="J594" s="262"/>
      <c r="K594" s="262"/>
      <c r="L594" s="267"/>
      <c r="M594" s="268"/>
      <c r="N594" s="269"/>
      <c r="O594" s="269"/>
      <c r="P594" s="269"/>
      <c r="Q594" s="269"/>
      <c r="R594" s="269"/>
      <c r="S594" s="269"/>
      <c r="T594" s="27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71" t="s">
        <v>257</v>
      </c>
      <c r="AU594" s="271" t="s">
        <v>91</v>
      </c>
      <c r="AV594" s="13" t="s">
        <v>91</v>
      </c>
      <c r="AW594" s="13" t="s">
        <v>38</v>
      </c>
      <c r="AX594" s="13" t="s">
        <v>82</v>
      </c>
      <c r="AY594" s="271" t="s">
        <v>133</v>
      </c>
    </row>
    <row r="595" s="13" customFormat="1">
      <c r="A595" s="13"/>
      <c r="B595" s="261"/>
      <c r="C595" s="262"/>
      <c r="D595" s="251" t="s">
        <v>257</v>
      </c>
      <c r="E595" s="263" t="s">
        <v>1</v>
      </c>
      <c r="F595" s="264" t="s">
        <v>1322</v>
      </c>
      <c r="G595" s="262"/>
      <c r="H595" s="265">
        <v>96.400000000000006</v>
      </c>
      <c r="I595" s="266"/>
      <c r="J595" s="262"/>
      <c r="K595" s="262"/>
      <c r="L595" s="267"/>
      <c r="M595" s="268"/>
      <c r="N595" s="269"/>
      <c r="O595" s="269"/>
      <c r="P595" s="269"/>
      <c r="Q595" s="269"/>
      <c r="R595" s="269"/>
      <c r="S595" s="269"/>
      <c r="T595" s="27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71" t="s">
        <v>257</v>
      </c>
      <c r="AU595" s="271" t="s">
        <v>91</v>
      </c>
      <c r="AV595" s="13" t="s">
        <v>91</v>
      </c>
      <c r="AW595" s="13" t="s">
        <v>38</v>
      </c>
      <c r="AX595" s="13" t="s">
        <v>82</v>
      </c>
      <c r="AY595" s="271" t="s">
        <v>133</v>
      </c>
    </row>
    <row r="596" s="14" customFormat="1">
      <c r="A596" s="14"/>
      <c r="B596" s="272"/>
      <c r="C596" s="273"/>
      <c r="D596" s="251" t="s">
        <v>257</v>
      </c>
      <c r="E596" s="274" t="s">
        <v>1</v>
      </c>
      <c r="F596" s="275" t="s">
        <v>260</v>
      </c>
      <c r="G596" s="273"/>
      <c r="H596" s="276">
        <v>321.64499999999998</v>
      </c>
      <c r="I596" s="277"/>
      <c r="J596" s="273"/>
      <c r="K596" s="273"/>
      <c r="L596" s="278"/>
      <c r="M596" s="279"/>
      <c r="N596" s="280"/>
      <c r="O596" s="280"/>
      <c r="P596" s="280"/>
      <c r="Q596" s="280"/>
      <c r="R596" s="280"/>
      <c r="S596" s="280"/>
      <c r="T596" s="28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82" t="s">
        <v>257</v>
      </c>
      <c r="AU596" s="282" t="s">
        <v>91</v>
      </c>
      <c r="AV596" s="14" t="s">
        <v>152</v>
      </c>
      <c r="AW596" s="14" t="s">
        <v>38</v>
      </c>
      <c r="AX596" s="14" t="s">
        <v>21</v>
      </c>
      <c r="AY596" s="282" t="s">
        <v>133</v>
      </c>
    </row>
    <row r="597" s="2" customFormat="1" ht="21.75" customHeight="1">
      <c r="A597" s="39"/>
      <c r="B597" s="40"/>
      <c r="C597" s="237" t="s">
        <v>1363</v>
      </c>
      <c r="D597" s="237" t="s">
        <v>136</v>
      </c>
      <c r="E597" s="238" t="s">
        <v>1364</v>
      </c>
      <c r="F597" s="239" t="s">
        <v>1365</v>
      </c>
      <c r="G597" s="240" t="s">
        <v>254</v>
      </c>
      <c r="H597" s="241">
        <v>46.424999999999997</v>
      </c>
      <c r="I597" s="242"/>
      <c r="J597" s="243">
        <f>ROUND(I597*H597,2)</f>
        <v>0</v>
      </c>
      <c r="K597" s="244"/>
      <c r="L597" s="45"/>
      <c r="M597" s="245" t="s">
        <v>1</v>
      </c>
      <c r="N597" s="246" t="s">
        <v>47</v>
      </c>
      <c r="O597" s="92"/>
      <c r="P597" s="247">
        <f>O597*H597</f>
        <v>0</v>
      </c>
      <c r="Q597" s="247">
        <v>0</v>
      </c>
      <c r="R597" s="247">
        <f>Q597*H597</f>
        <v>0</v>
      </c>
      <c r="S597" s="247">
        <v>0</v>
      </c>
      <c r="T597" s="248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9" t="s">
        <v>152</v>
      </c>
      <c r="AT597" s="249" t="s">
        <v>136</v>
      </c>
      <c r="AU597" s="249" t="s">
        <v>91</v>
      </c>
      <c r="AY597" s="18" t="s">
        <v>133</v>
      </c>
      <c r="BE597" s="250">
        <f>IF(N597="základní",J597,0)</f>
        <v>0</v>
      </c>
      <c r="BF597" s="250">
        <f>IF(N597="snížená",J597,0)</f>
        <v>0</v>
      </c>
      <c r="BG597" s="250">
        <f>IF(N597="zákl. přenesená",J597,0)</f>
        <v>0</v>
      </c>
      <c r="BH597" s="250">
        <f>IF(N597="sníž. přenesená",J597,0)</f>
        <v>0</v>
      </c>
      <c r="BI597" s="250">
        <f>IF(N597="nulová",J597,0)</f>
        <v>0</v>
      </c>
      <c r="BJ597" s="18" t="s">
        <v>21</v>
      </c>
      <c r="BK597" s="250">
        <f>ROUND(I597*H597,2)</f>
        <v>0</v>
      </c>
      <c r="BL597" s="18" t="s">
        <v>152</v>
      </c>
      <c r="BM597" s="249" t="s">
        <v>1366</v>
      </c>
    </row>
    <row r="598" s="2" customFormat="1">
      <c r="A598" s="39"/>
      <c r="B598" s="40"/>
      <c r="C598" s="41"/>
      <c r="D598" s="251" t="s">
        <v>142</v>
      </c>
      <c r="E598" s="41"/>
      <c r="F598" s="252" t="s">
        <v>1367</v>
      </c>
      <c r="G598" s="41"/>
      <c r="H598" s="41"/>
      <c r="I598" s="145"/>
      <c r="J598" s="41"/>
      <c r="K598" s="41"/>
      <c r="L598" s="45"/>
      <c r="M598" s="253"/>
      <c r="N598" s="254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142</v>
      </c>
      <c r="AU598" s="18" t="s">
        <v>91</v>
      </c>
    </row>
    <row r="599" s="13" customFormat="1">
      <c r="A599" s="13"/>
      <c r="B599" s="261"/>
      <c r="C599" s="262"/>
      <c r="D599" s="251" t="s">
        <v>257</v>
      </c>
      <c r="E599" s="263" t="s">
        <v>1</v>
      </c>
      <c r="F599" s="264" t="s">
        <v>1368</v>
      </c>
      <c r="G599" s="262"/>
      <c r="H599" s="265">
        <v>46.424999999999997</v>
      </c>
      <c r="I599" s="266"/>
      <c r="J599" s="262"/>
      <c r="K599" s="262"/>
      <c r="L599" s="267"/>
      <c r="M599" s="268"/>
      <c r="N599" s="269"/>
      <c r="O599" s="269"/>
      <c r="P599" s="269"/>
      <c r="Q599" s="269"/>
      <c r="R599" s="269"/>
      <c r="S599" s="269"/>
      <c r="T599" s="27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71" t="s">
        <v>257</v>
      </c>
      <c r="AU599" s="271" t="s">
        <v>91</v>
      </c>
      <c r="AV599" s="13" t="s">
        <v>91</v>
      </c>
      <c r="AW599" s="13" t="s">
        <v>38</v>
      </c>
      <c r="AX599" s="13" t="s">
        <v>21</v>
      </c>
      <c r="AY599" s="271" t="s">
        <v>133</v>
      </c>
    </row>
    <row r="600" s="2" customFormat="1" ht="21.75" customHeight="1">
      <c r="A600" s="39"/>
      <c r="B600" s="40"/>
      <c r="C600" s="237" t="s">
        <v>1369</v>
      </c>
      <c r="D600" s="237" t="s">
        <v>136</v>
      </c>
      <c r="E600" s="238" t="s">
        <v>1370</v>
      </c>
      <c r="F600" s="239" t="s">
        <v>1371</v>
      </c>
      <c r="G600" s="240" t="s">
        <v>254</v>
      </c>
      <c r="H600" s="241">
        <v>441.03800000000001</v>
      </c>
      <c r="I600" s="242"/>
      <c r="J600" s="243">
        <f>ROUND(I600*H600,2)</f>
        <v>0</v>
      </c>
      <c r="K600" s="244"/>
      <c r="L600" s="45"/>
      <c r="M600" s="245" t="s">
        <v>1</v>
      </c>
      <c r="N600" s="246" t="s">
        <v>47</v>
      </c>
      <c r="O600" s="92"/>
      <c r="P600" s="247">
        <f>O600*H600</f>
        <v>0</v>
      </c>
      <c r="Q600" s="247">
        <v>0</v>
      </c>
      <c r="R600" s="247">
        <f>Q600*H600</f>
        <v>0</v>
      </c>
      <c r="S600" s="247">
        <v>0</v>
      </c>
      <c r="T600" s="248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9" t="s">
        <v>152</v>
      </c>
      <c r="AT600" s="249" t="s">
        <v>136</v>
      </c>
      <c r="AU600" s="249" t="s">
        <v>91</v>
      </c>
      <c r="AY600" s="18" t="s">
        <v>133</v>
      </c>
      <c r="BE600" s="250">
        <f>IF(N600="základní",J600,0)</f>
        <v>0</v>
      </c>
      <c r="BF600" s="250">
        <f>IF(N600="snížená",J600,0)</f>
        <v>0</v>
      </c>
      <c r="BG600" s="250">
        <f>IF(N600="zákl. přenesená",J600,0)</f>
        <v>0</v>
      </c>
      <c r="BH600" s="250">
        <f>IF(N600="sníž. přenesená",J600,0)</f>
        <v>0</v>
      </c>
      <c r="BI600" s="250">
        <f>IF(N600="nulová",J600,0)</f>
        <v>0</v>
      </c>
      <c r="BJ600" s="18" t="s">
        <v>21</v>
      </c>
      <c r="BK600" s="250">
        <f>ROUND(I600*H600,2)</f>
        <v>0</v>
      </c>
      <c r="BL600" s="18" t="s">
        <v>152</v>
      </c>
      <c r="BM600" s="249" t="s">
        <v>1372</v>
      </c>
    </row>
    <row r="601" s="2" customFormat="1">
      <c r="A601" s="39"/>
      <c r="B601" s="40"/>
      <c r="C601" s="41"/>
      <c r="D601" s="251" t="s">
        <v>142</v>
      </c>
      <c r="E601" s="41"/>
      <c r="F601" s="252" t="s">
        <v>1373</v>
      </c>
      <c r="G601" s="41"/>
      <c r="H601" s="41"/>
      <c r="I601" s="145"/>
      <c r="J601" s="41"/>
      <c r="K601" s="41"/>
      <c r="L601" s="45"/>
      <c r="M601" s="253"/>
      <c r="N601" s="254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142</v>
      </c>
      <c r="AU601" s="18" t="s">
        <v>91</v>
      </c>
    </row>
    <row r="602" s="13" customFormat="1">
      <c r="A602" s="13"/>
      <c r="B602" s="261"/>
      <c r="C602" s="262"/>
      <c r="D602" s="251" t="s">
        <v>257</v>
      </c>
      <c r="E602" s="263" t="s">
        <v>1</v>
      </c>
      <c r="F602" s="264" t="s">
        <v>1374</v>
      </c>
      <c r="G602" s="262"/>
      <c r="H602" s="265">
        <v>441.03800000000001</v>
      </c>
      <c r="I602" s="266"/>
      <c r="J602" s="262"/>
      <c r="K602" s="262"/>
      <c r="L602" s="267"/>
      <c r="M602" s="268"/>
      <c r="N602" s="269"/>
      <c r="O602" s="269"/>
      <c r="P602" s="269"/>
      <c r="Q602" s="269"/>
      <c r="R602" s="269"/>
      <c r="S602" s="269"/>
      <c r="T602" s="27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71" t="s">
        <v>257</v>
      </c>
      <c r="AU602" s="271" t="s">
        <v>91</v>
      </c>
      <c r="AV602" s="13" t="s">
        <v>91</v>
      </c>
      <c r="AW602" s="13" t="s">
        <v>38</v>
      </c>
      <c r="AX602" s="13" t="s">
        <v>21</v>
      </c>
      <c r="AY602" s="271" t="s">
        <v>133</v>
      </c>
    </row>
    <row r="603" s="12" customFormat="1" ht="22.8" customHeight="1">
      <c r="A603" s="12"/>
      <c r="B603" s="221"/>
      <c r="C603" s="222"/>
      <c r="D603" s="223" t="s">
        <v>81</v>
      </c>
      <c r="E603" s="235" t="s">
        <v>161</v>
      </c>
      <c r="F603" s="235" t="s">
        <v>1375</v>
      </c>
      <c r="G603" s="222"/>
      <c r="H603" s="222"/>
      <c r="I603" s="225"/>
      <c r="J603" s="236">
        <f>BK603</f>
        <v>0</v>
      </c>
      <c r="K603" s="222"/>
      <c r="L603" s="227"/>
      <c r="M603" s="228"/>
      <c r="N603" s="229"/>
      <c r="O603" s="229"/>
      <c r="P603" s="230">
        <f>SUM(P604:P653)</f>
        <v>0</v>
      </c>
      <c r="Q603" s="229"/>
      <c r="R603" s="230">
        <f>SUM(R604:R653)</f>
        <v>227.10493368000002</v>
      </c>
      <c r="S603" s="229"/>
      <c r="T603" s="231">
        <f>SUM(T604:T653)</f>
        <v>266.72193799999997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32" t="s">
        <v>21</v>
      </c>
      <c r="AT603" s="233" t="s">
        <v>81</v>
      </c>
      <c r="AU603" s="233" t="s">
        <v>21</v>
      </c>
      <c r="AY603" s="232" t="s">
        <v>133</v>
      </c>
      <c r="BK603" s="234">
        <f>SUM(BK604:BK653)</f>
        <v>0</v>
      </c>
    </row>
    <row r="604" s="2" customFormat="1" ht="16.5" customHeight="1">
      <c r="A604" s="39"/>
      <c r="B604" s="40"/>
      <c r="C604" s="237" t="s">
        <v>1376</v>
      </c>
      <c r="D604" s="237" t="s">
        <v>136</v>
      </c>
      <c r="E604" s="238" t="s">
        <v>1377</v>
      </c>
      <c r="F604" s="239" t="s">
        <v>1378</v>
      </c>
      <c r="G604" s="240" t="s">
        <v>254</v>
      </c>
      <c r="H604" s="241">
        <v>2.4220000000000002</v>
      </c>
      <c r="I604" s="242"/>
      <c r="J604" s="243">
        <f>ROUND(I604*H604,2)</f>
        <v>0</v>
      </c>
      <c r="K604" s="244"/>
      <c r="L604" s="45"/>
      <c r="M604" s="245" t="s">
        <v>1</v>
      </c>
      <c r="N604" s="246" t="s">
        <v>47</v>
      </c>
      <c r="O604" s="92"/>
      <c r="P604" s="247">
        <f>O604*H604</f>
        <v>0</v>
      </c>
      <c r="Q604" s="247">
        <v>0.00042000000000000002</v>
      </c>
      <c r="R604" s="247">
        <f>Q604*H604</f>
        <v>0.0010172400000000002</v>
      </c>
      <c r="S604" s="247">
        <v>0</v>
      </c>
      <c r="T604" s="248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9" t="s">
        <v>152</v>
      </c>
      <c r="AT604" s="249" t="s">
        <v>136</v>
      </c>
      <c r="AU604" s="249" t="s">
        <v>91</v>
      </c>
      <c r="AY604" s="18" t="s">
        <v>133</v>
      </c>
      <c r="BE604" s="250">
        <f>IF(N604="základní",J604,0)</f>
        <v>0</v>
      </c>
      <c r="BF604" s="250">
        <f>IF(N604="snížená",J604,0)</f>
        <v>0</v>
      </c>
      <c r="BG604" s="250">
        <f>IF(N604="zákl. přenesená",J604,0)</f>
        <v>0</v>
      </c>
      <c r="BH604" s="250">
        <f>IF(N604="sníž. přenesená",J604,0)</f>
        <v>0</v>
      </c>
      <c r="BI604" s="250">
        <f>IF(N604="nulová",J604,0)</f>
        <v>0</v>
      </c>
      <c r="BJ604" s="18" t="s">
        <v>21</v>
      </c>
      <c r="BK604" s="250">
        <f>ROUND(I604*H604,2)</f>
        <v>0</v>
      </c>
      <c r="BL604" s="18" t="s">
        <v>152</v>
      </c>
      <c r="BM604" s="249" t="s">
        <v>1379</v>
      </c>
    </row>
    <row r="605" s="2" customFormat="1">
      <c r="A605" s="39"/>
      <c r="B605" s="40"/>
      <c r="C605" s="41"/>
      <c r="D605" s="251" t="s">
        <v>142</v>
      </c>
      <c r="E605" s="41"/>
      <c r="F605" s="252" t="s">
        <v>1380</v>
      </c>
      <c r="G605" s="41"/>
      <c r="H605" s="41"/>
      <c r="I605" s="145"/>
      <c r="J605" s="41"/>
      <c r="K605" s="41"/>
      <c r="L605" s="45"/>
      <c r="M605" s="253"/>
      <c r="N605" s="254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142</v>
      </c>
      <c r="AU605" s="18" t="s">
        <v>91</v>
      </c>
    </row>
    <row r="606" s="13" customFormat="1">
      <c r="A606" s="13"/>
      <c r="B606" s="261"/>
      <c r="C606" s="262"/>
      <c r="D606" s="251" t="s">
        <v>257</v>
      </c>
      <c r="E606" s="263" t="s">
        <v>1</v>
      </c>
      <c r="F606" s="264" t="s">
        <v>1381</v>
      </c>
      <c r="G606" s="262"/>
      <c r="H606" s="265">
        <v>0.95899999999999996</v>
      </c>
      <c r="I606" s="266"/>
      <c r="J606" s="262"/>
      <c r="K606" s="262"/>
      <c r="L606" s="267"/>
      <c r="M606" s="268"/>
      <c r="N606" s="269"/>
      <c r="O606" s="269"/>
      <c r="P606" s="269"/>
      <c r="Q606" s="269"/>
      <c r="R606" s="269"/>
      <c r="S606" s="269"/>
      <c r="T606" s="27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71" t="s">
        <v>257</v>
      </c>
      <c r="AU606" s="271" t="s">
        <v>91</v>
      </c>
      <c r="AV606" s="13" t="s">
        <v>91</v>
      </c>
      <c r="AW606" s="13" t="s">
        <v>38</v>
      </c>
      <c r="AX606" s="13" t="s">
        <v>82</v>
      </c>
      <c r="AY606" s="271" t="s">
        <v>133</v>
      </c>
    </row>
    <row r="607" s="13" customFormat="1">
      <c r="A607" s="13"/>
      <c r="B607" s="261"/>
      <c r="C607" s="262"/>
      <c r="D607" s="251" t="s">
        <v>257</v>
      </c>
      <c r="E607" s="263" t="s">
        <v>1</v>
      </c>
      <c r="F607" s="264" t="s">
        <v>1382</v>
      </c>
      <c r="G607" s="262"/>
      <c r="H607" s="265">
        <v>0.499</v>
      </c>
      <c r="I607" s="266"/>
      <c r="J607" s="262"/>
      <c r="K607" s="262"/>
      <c r="L607" s="267"/>
      <c r="M607" s="268"/>
      <c r="N607" s="269"/>
      <c r="O607" s="269"/>
      <c r="P607" s="269"/>
      <c r="Q607" s="269"/>
      <c r="R607" s="269"/>
      <c r="S607" s="269"/>
      <c r="T607" s="27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71" t="s">
        <v>257</v>
      </c>
      <c r="AU607" s="271" t="s">
        <v>91</v>
      </c>
      <c r="AV607" s="13" t="s">
        <v>91</v>
      </c>
      <c r="AW607" s="13" t="s">
        <v>38</v>
      </c>
      <c r="AX607" s="13" t="s">
        <v>82</v>
      </c>
      <c r="AY607" s="271" t="s">
        <v>133</v>
      </c>
    </row>
    <row r="608" s="13" customFormat="1">
      <c r="A608" s="13"/>
      <c r="B608" s="261"/>
      <c r="C608" s="262"/>
      <c r="D608" s="251" t="s">
        <v>257</v>
      </c>
      <c r="E608" s="263" t="s">
        <v>1</v>
      </c>
      <c r="F608" s="264" t="s">
        <v>1383</v>
      </c>
      <c r="G608" s="262"/>
      <c r="H608" s="265">
        <v>0.96399999999999997</v>
      </c>
      <c r="I608" s="266"/>
      <c r="J608" s="262"/>
      <c r="K608" s="262"/>
      <c r="L608" s="267"/>
      <c r="M608" s="268"/>
      <c r="N608" s="269"/>
      <c r="O608" s="269"/>
      <c r="P608" s="269"/>
      <c r="Q608" s="269"/>
      <c r="R608" s="269"/>
      <c r="S608" s="269"/>
      <c r="T608" s="27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71" t="s">
        <v>257</v>
      </c>
      <c r="AU608" s="271" t="s">
        <v>91</v>
      </c>
      <c r="AV608" s="13" t="s">
        <v>91</v>
      </c>
      <c r="AW608" s="13" t="s">
        <v>38</v>
      </c>
      <c r="AX608" s="13" t="s">
        <v>82</v>
      </c>
      <c r="AY608" s="271" t="s">
        <v>133</v>
      </c>
    </row>
    <row r="609" s="14" customFormat="1">
      <c r="A609" s="14"/>
      <c r="B609" s="272"/>
      <c r="C609" s="273"/>
      <c r="D609" s="251" t="s">
        <v>257</v>
      </c>
      <c r="E609" s="274" t="s">
        <v>1</v>
      </c>
      <c r="F609" s="275" t="s">
        <v>260</v>
      </c>
      <c r="G609" s="273"/>
      <c r="H609" s="276">
        <v>2.4220000000000002</v>
      </c>
      <c r="I609" s="277"/>
      <c r="J609" s="273"/>
      <c r="K609" s="273"/>
      <c r="L609" s="278"/>
      <c r="M609" s="279"/>
      <c r="N609" s="280"/>
      <c r="O609" s="280"/>
      <c r="P609" s="280"/>
      <c r="Q609" s="280"/>
      <c r="R609" s="280"/>
      <c r="S609" s="280"/>
      <c r="T609" s="28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82" t="s">
        <v>257</v>
      </c>
      <c r="AU609" s="282" t="s">
        <v>91</v>
      </c>
      <c r="AV609" s="14" t="s">
        <v>152</v>
      </c>
      <c r="AW609" s="14" t="s">
        <v>38</v>
      </c>
      <c r="AX609" s="14" t="s">
        <v>21</v>
      </c>
      <c r="AY609" s="282" t="s">
        <v>133</v>
      </c>
    </row>
    <row r="610" s="2" customFormat="1" ht="21.75" customHeight="1">
      <c r="A610" s="39"/>
      <c r="B610" s="40"/>
      <c r="C610" s="237" t="s">
        <v>1384</v>
      </c>
      <c r="D610" s="237" t="s">
        <v>136</v>
      </c>
      <c r="E610" s="238" t="s">
        <v>1385</v>
      </c>
      <c r="F610" s="239" t="s">
        <v>1386</v>
      </c>
      <c r="G610" s="240" t="s">
        <v>254</v>
      </c>
      <c r="H610" s="241">
        <v>7.266</v>
      </c>
      <c r="I610" s="242"/>
      <c r="J610" s="243">
        <f>ROUND(I610*H610,2)</f>
        <v>0</v>
      </c>
      <c r="K610" s="244"/>
      <c r="L610" s="45"/>
      <c r="M610" s="245" t="s">
        <v>1</v>
      </c>
      <c r="N610" s="246" t="s">
        <v>47</v>
      </c>
      <c r="O610" s="92"/>
      <c r="P610" s="247">
        <f>O610*H610</f>
        <v>0</v>
      </c>
      <c r="Q610" s="247">
        <v>0.00051999999999999995</v>
      </c>
      <c r="R610" s="247">
        <f>Q610*H610</f>
        <v>0.0037783199999999995</v>
      </c>
      <c r="S610" s="247">
        <v>0</v>
      </c>
      <c r="T610" s="248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9" t="s">
        <v>152</v>
      </c>
      <c r="AT610" s="249" t="s">
        <v>136</v>
      </c>
      <c r="AU610" s="249" t="s">
        <v>91</v>
      </c>
      <c r="AY610" s="18" t="s">
        <v>133</v>
      </c>
      <c r="BE610" s="250">
        <f>IF(N610="základní",J610,0)</f>
        <v>0</v>
      </c>
      <c r="BF610" s="250">
        <f>IF(N610="snížená",J610,0)</f>
        <v>0</v>
      </c>
      <c r="BG610" s="250">
        <f>IF(N610="zákl. přenesená",J610,0)</f>
        <v>0</v>
      </c>
      <c r="BH610" s="250">
        <f>IF(N610="sníž. přenesená",J610,0)</f>
        <v>0</v>
      </c>
      <c r="BI610" s="250">
        <f>IF(N610="nulová",J610,0)</f>
        <v>0</v>
      </c>
      <c r="BJ610" s="18" t="s">
        <v>21</v>
      </c>
      <c r="BK610" s="250">
        <f>ROUND(I610*H610,2)</f>
        <v>0</v>
      </c>
      <c r="BL610" s="18" t="s">
        <v>152</v>
      </c>
      <c r="BM610" s="249" t="s">
        <v>1387</v>
      </c>
    </row>
    <row r="611" s="2" customFormat="1">
      <c r="A611" s="39"/>
      <c r="B611" s="40"/>
      <c r="C611" s="41"/>
      <c r="D611" s="251" t="s">
        <v>142</v>
      </c>
      <c r="E611" s="41"/>
      <c r="F611" s="252" t="s">
        <v>1388</v>
      </c>
      <c r="G611" s="41"/>
      <c r="H611" s="41"/>
      <c r="I611" s="145"/>
      <c r="J611" s="41"/>
      <c r="K611" s="41"/>
      <c r="L611" s="45"/>
      <c r="M611" s="253"/>
      <c r="N611" s="254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142</v>
      </c>
      <c r="AU611" s="18" t="s">
        <v>91</v>
      </c>
    </row>
    <row r="612" s="13" customFormat="1">
      <c r="A612" s="13"/>
      <c r="B612" s="261"/>
      <c r="C612" s="262"/>
      <c r="D612" s="251" t="s">
        <v>257</v>
      </c>
      <c r="E612" s="263" t="s">
        <v>1</v>
      </c>
      <c r="F612" s="264" t="s">
        <v>1389</v>
      </c>
      <c r="G612" s="262"/>
      <c r="H612" s="265">
        <v>2.8769999999999998</v>
      </c>
      <c r="I612" s="266"/>
      <c r="J612" s="262"/>
      <c r="K612" s="262"/>
      <c r="L612" s="267"/>
      <c r="M612" s="268"/>
      <c r="N612" s="269"/>
      <c r="O612" s="269"/>
      <c r="P612" s="269"/>
      <c r="Q612" s="269"/>
      <c r="R612" s="269"/>
      <c r="S612" s="269"/>
      <c r="T612" s="27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71" t="s">
        <v>257</v>
      </c>
      <c r="AU612" s="271" t="s">
        <v>91</v>
      </c>
      <c r="AV612" s="13" t="s">
        <v>91</v>
      </c>
      <c r="AW612" s="13" t="s">
        <v>38</v>
      </c>
      <c r="AX612" s="13" t="s">
        <v>82</v>
      </c>
      <c r="AY612" s="271" t="s">
        <v>133</v>
      </c>
    </row>
    <row r="613" s="13" customFormat="1">
      <c r="A613" s="13"/>
      <c r="B613" s="261"/>
      <c r="C613" s="262"/>
      <c r="D613" s="251" t="s">
        <v>257</v>
      </c>
      <c r="E613" s="263" t="s">
        <v>1</v>
      </c>
      <c r="F613" s="264" t="s">
        <v>1390</v>
      </c>
      <c r="G613" s="262"/>
      <c r="H613" s="265">
        <v>1.4970000000000001</v>
      </c>
      <c r="I613" s="266"/>
      <c r="J613" s="262"/>
      <c r="K613" s="262"/>
      <c r="L613" s="267"/>
      <c r="M613" s="268"/>
      <c r="N613" s="269"/>
      <c r="O613" s="269"/>
      <c r="P613" s="269"/>
      <c r="Q613" s="269"/>
      <c r="R613" s="269"/>
      <c r="S613" s="269"/>
      <c r="T613" s="27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71" t="s">
        <v>257</v>
      </c>
      <c r="AU613" s="271" t="s">
        <v>91</v>
      </c>
      <c r="AV613" s="13" t="s">
        <v>91</v>
      </c>
      <c r="AW613" s="13" t="s">
        <v>38</v>
      </c>
      <c r="AX613" s="13" t="s">
        <v>82</v>
      </c>
      <c r="AY613" s="271" t="s">
        <v>133</v>
      </c>
    </row>
    <row r="614" s="13" customFormat="1">
      <c r="A614" s="13"/>
      <c r="B614" s="261"/>
      <c r="C614" s="262"/>
      <c r="D614" s="251" t="s">
        <v>257</v>
      </c>
      <c r="E614" s="263" t="s">
        <v>1</v>
      </c>
      <c r="F614" s="264" t="s">
        <v>1391</v>
      </c>
      <c r="G614" s="262"/>
      <c r="H614" s="265">
        <v>2.8919999999999999</v>
      </c>
      <c r="I614" s="266"/>
      <c r="J614" s="262"/>
      <c r="K614" s="262"/>
      <c r="L614" s="267"/>
      <c r="M614" s="268"/>
      <c r="N614" s="269"/>
      <c r="O614" s="269"/>
      <c r="P614" s="269"/>
      <c r="Q614" s="269"/>
      <c r="R614" s="269"/>
      <c r="S614" s="269"/>
      <c r="T614" s="27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71" t="s">
        <v>257</v>
      </c>
      <c r="AU614" s="271" t="s">
        <v>91</v>
      </c>
      <c r="AV614" s="13" t="s">
        <v>91</v>
      </c>
      <c r="AW614" s="13" t="s">
        <v>38</v>
      </c>
      <c r="AX614" s="13" t="s">
        <v>82</v>
      </c>
      <c r="AY614" s="271" t="s">
        <v>133</v>
      </c>
    </row>
    <row r="615" s="14" customFormat="1">
      <c r="A615" s="14"/>
      <c r="B615" s="272"/>
      <c r="C615" s="273"/>
      <c r="D615" s="251" t="s">
        <v>257</v>
      </c>
      <c r="E615" s="274" t="s">
        <v>1</v>
      </c>
      <c r="F615" s="275" t="s">
        <v>260</v>
      </c>
      <c r="G615" s="273"/>
      <c r="H615" s="276">
        <v>7.266</v>
      </c>
      <c r="I615" s="277"/>
      <c r="J615" s="273"/>
      <c r="K615" s="273"/>
      <c r="L615" s="278"/>
      <c r="M615" s="279"/>
      <c r="N615" s="280"/>
      <c r="O615" s="280"/>
      <c r="P615" s="280"/>
      <c r="Q615" s="280"/>
      <c r="R615" s="280"/>
      <c r="S615" s="280"/>
      <c r="T615" s="28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82" t="s">
        <v>257</v>
      </c>
      <c r="AU615" s="282" t="s">
        <v>91</v>
      </c>
      <c r="AV615" s="14" t="s">
        <v>152</v>
      </c>
      <c r="AW615" s="14" t="s">
        <v>38</v>
      </c>
      <c r="AX615" s="14" t="s">
        <v>21</v>
      </c>
      <c r="AY615" s="282" t="s">
        <v>133</v>
      </c>
    </row>
    <row r="616" s="2" customFormat="1" ht="21.75" customHeight="1">
      <c r="A616" s="39"/>
      <c r="B616" s="40"/>
      <c r="C616" s="237" t="s">
        <v>1392</v>
      </c>
      <c r="D616" s="237" t="s">
        <v>136</v>
      </c>
      <c r="E616" s="238" t="s">
        <v>1393</v>
      </c>
      <c r="F616" s="239" t="s">
        <v>1394</v>
      </c>
      <c r="G616" s="240" t="s">
        <v>254</v>
      </c>
      <c r="H616" s="241">
        <v>441.03800000000001</v>
      </c>
      <c r="I616" s="242"/>
      <c r="J616" s="243">
        <f>ROUND(I616*H616,2)</f>
        <v>0</v>
      </c>
      <c r="K616" s="244"/>
      <c r="L616" s="45"/>
      <c r="M616" s="245" t="s">
        <v>1</v>
      </c>
      <c r="N616" s="246" t="s">
        <v>47</v>
      </c>
      <c r="O616" s="92"/>
      <c r="P616" s="247">
        <f>O616*H616</f>
        <v>0</v>
      </c>
      <c r="Q616" s="247">
        <v>0.049660000000000003</v>
      </c>
      <c r="R616" s="247">
        <f>Q616*H616</f>
        <v>21.901947080000003</v>
      </c>
      <c r="S616" s="247">
        <v>0.058999999999999997</v>
      </c>
      <c r="T616" s="248">
        <f>S616*H616</f>
        <v>26.021242000000001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9" t="s">
        <v>152</v>
      </c>
      <c r="AT616" s="249" t="s">
        <v>136</v>
      </c>
      <c r="AU616" s="249" t="s">
        <v>91</v>
      </c>
      <c r="AY616" s="18" t="s">
        <v>133</v>
      </c>
      <c r="BE616" s="250">
        <f>IF(N616="základní",J616,0)</f>
        <v>0</v>
      </c>
      <c r="BF616" s="250">
        <f>IF(N616="snížená",J616,0)</f>
        <v>0</v>
      </c>
      <c r="BG616" s="250">
        <f>IF(N616="zákl. přenesená",J616,0)</f>
        <v>0</v>
      </c>
      <c r="BH616" s="250">
        <f>IF(N616="sníž. přenesená",J616,0)</f>
        <v>0</v>
      </c>
      <c r="BI616" s="250">
        <f>IF(N616="nulová",J616,0)</f>
        <v>0</v>
      </c>
      <c r="BJ616" s="18" t="s">
        <v>21</v>
      </c>
      <c r="BK616" s="250">
        <f>ROUND(I616*H616,2)</f>
        <v>0</v>
      </c>
      <c r="BL616" s="18" t="s">
        <v>152</v>
      </c>
      <c r="BM616" s="249" t="s">
        <v>1395</v>
      </c>
    </row>
    <row r="617" s="13" customFormat="1">
      <c r="A617" s="13"/>
      <c r="B617" s="261"/>
      <c r="C617" s="262"/>
      <c r="D617" s="251" t="s">
        <v>257</v>
      </c>
      <c r="E617" s="263" t="s">
        <v>1</v>
      </c>
      <c r="F617" s="264" t="s">
        <v>773</v>
      </c>
      <c r="G617" s="262"/>
      <c r="H617" s="265">
        <v>441.03800000000001</v>
      </c>
      <c r="I617" s="266"/>
      <c r="J617" s="262"/>
      <c r="K617" s="262"/>
      <c r="L617" s="267"/>
      <c r="M617" s="268"/>
      <c r="N617" s="269"/>
      <c r="O617" s="269"/>
      <c r="P617" s="269"/>
      <c r="Q617" s="269"/>
      <c r="R617" s="269"/>
      <c r="S617" s="269"/>
      <c r="T617" s="27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71" t="s">
        <v>257</v>
      </c>
      <c r="AU617" s="271" t="s">
        <v>91</v>
      </c>
      <c r="AV617" s="13" t="s">
        <v>91</v>
      </c>
      <c r="AW617" s="13" t="s">
        <v>38</v>
      </c>
      <c r="AX617" s="13" t="s">
        <v>21</v>
      </c>
      <c r="AY617" s="271" t="s">
        <v>133</v>
      </c>
    </row>
    <row r="618" s="2" customFormat="1" ht="21.75" customHeight="1">
      <c r="A618" s="39"/>
      <c r="B618" s="40"/>
      <c r="C618" s="237" t="s">
        <v>1396</v>
      </c>
      <c r="D618" s="237" t="s">
        <v>136</v>
      </c>
      <c r="E618" s="238" t="s">
        <v>1397</v>
      </c>
      <c r="F618" s="239" t="s">
        <v>1398</v>
      </c>
      <c r="G618" s="240" t="s">
        <v>254</v>
      </c>
      <c r="H618" s="241">
        <v>185.69999999999999</v>
      </c>
      <c r="I618" s="242"/>
      <c r="J618" s="243">
        <f>ROUND(I618*H618,2)</f>
        <v>0</v>
      </c>
      <c r="K618" s="244"/>
      <c r="L618" s="45"/>
      <c r="M618" s="245" t="s">
        <v>1</v>
      </c>
      <c r="N618" s="246" t="s">
        <v>47</v>
      </c>
      <c r="O618" s="92"/>
      <c r="P618" s="247">
        <f>O618*H618</f>
        <v>0</v>
      </c>
      <c r="Q618" s="247">
        <v>0.049660000000000003</v>
      </c>
      <c r="R618" s="247">
        <f>Q618*H618</f>
        <v>9.2218619999999998</v>
      </c>
      <c r="S618" s="247">
        <v>0.058999999999999997</v>
      </c>
      <c r="T618" s="248">
        <f>S618*H618</f>
        <v>10.956299999999999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9" t="s">
        <v>152</v>
      </c>
      <c r="AT618" s="249" t="s">
        <v>136</v>
      </c>
      <c r="AU618" s="249" t="s">
        <v>91</v>
      </c>
      <c r="AY618" s="18" t="s">
        <v>133</v>
      </c>
      <c r="BE618" s="250">
        <f>IF(N618="základní",J618,0)</f>
        <v>0</v>
      </c>
      <c r="BF618" s="250">
        <f>IF(N618="snížená",J618,0)</f>
        <v>0</v>
      </c>
      <c r="BG618" s="250">
        <f>IF(N618="zákl. přenesená",J618,0)</f>
        <v>0</v>
      </c>
      <c r="BH618" s="250">
        <f>IF(N618="sníž. přenesená",J618,0)</f>
        <v>0</v>
      </c>
      <c r="BI618" s="250">
        <f>IF(N618="nulová",J618,0)</f>
        <v>0</v>
      </c>
      <c r="BJ618" s="18" t="s">
        <v>21</v>
      </c>
      <c r="BK618" s="250">
        <f>ROUND(I618*H618,2)</f>
        <v>0</v>
      </c>
      <c r="BL618" s="18" t="s">
        <v>152</v>
      </c>
      <c r="BM618" s="249" t="s">
        <v>1399</v>
      </c>
    </row>
    <row r="619" s="13" customFormat="1">
      <c r="A619" s="13"/>
      <c r="B619" s="261"/>
      <c r="C619" s="262"/>
      <c r="D619" s="251" t="s">
        <v>257</v>
      </c>
      <c r="E619" s="263" t="s">
        <v>1</v>
      </c>
      <c r="F619" s="264" t="s">
        <v>1400</v>
      </c>
      <c r="G619" s="262"/>
      <c r="H619" s="265">
        <v>185.69999999999999</v>
      </c>
      <c r="I619" s="266"/>
      <c r="J619" s="262"/>
      <c r="K619" s="262"/>
      <c r="L619" s="267"/>
      <c r="M619" s="268"/>
      <c r="N619" s="269"/>
      <c r="O619" s="269"/>
      <c r="P619" s="269"/>
      <c r="Q619" s="269"/>
      <c r="R619" s="269"/>
      <c r="S619" s="269"/>
      <c r="T619" s="27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71" t="s">
        <v>257</v>
      </c>
      <c r="AU619" s="271" t="s">
        <v>91</v>
      </c>
      <c r="AV619" s="13" t="s">
        <v>91</v>
      </c>
      <c r="AW619" s="13" t="s">
        <v>38</v>
      </c>
      <c r="AX619" s="13" t="s">
        <v>21</v>
      </c>
      <c r="AY619" s="271" t="s">
        <v>133</v>
      </c>
    </row>
    <row r="620" s="2" customFormat="1" ht="33" customHeight="1">
      <c r="A620" s="39"/>
      <c r="B620" s="40"/>
      <c r="C620" s="237" t="s">
        <v>1401</v>
      </c>
      <c r="D620" s="237" t="s">
        <v>136</v>
      </c>
      <c r="E620" s="238" t="s">
        <v>1402</v>
      </c>
      <c r="F620" s="239" t="s">
        <v>1403</v>
      </c>
      <c r="G620" s="240" t="s">
        <v>254</v>
      </c>
      <c r="H620" s="241">
        <v>288.29899999999998</v>
      </c>
      <c r="I620" s="242"/>
      <c r="J620" s="243">
        <f>ROUND(I620*H620,2)</f>
        <v>0</v>
      </c>
      <c r="K620" s="244"/>
      <c r="L620" s="45"/>
      <c r="M620" s="245" t="s">
        <v>1</v>
      </c>
      <c r="N620" s="246" t="s">
        <v>47</v>
      </c>
      <c r="O620" s="92"/>
      <c r="P620" s="247">
        <f>O620*H620</f>
        <v>0</v>
      </c>
      <c r="Q620" s="247">
        <v>0.065699999999999995</v>
      </c>
      <c r="R620" s="247">
        <f>Q620*H620</f>
        <v>18.941244299999997</v>
      </c>
      <c r="S620" s="247">
        <v>0.074999999999999997</v>
      </c>
      <c r="T620" s="248">
        <f>S620*H620</f>
        <v>21.622424999999996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9" t="s">
        <v>152</v>
      </c>
      <c r="AT620" s="249" t="s">
        <v>136</v>
      </c>
      <c r="AU620" s="249" t="s">
        <v>91</v>
      </c>
      <c r="AY620" s="18" t="s">
        <v>133</v>
      </c>
      <c r="BE620" s="250">
        <f>IF(N620="základní",J620,0)</f>
        <v>0</v>
      </c>
      <c r="BF620" s="250">
        <f>IF(N620="snížená",J620,0)</f>
        <v>0</v>
      </c>
      <c r="BG620" s="250">
        <f>IF(N620="zákl. přenesená",J620,0)</f>
        <v>0</v>
      </c>
      <c r="BH620" s="250">
        <f>IF(N620="sníž. přenesená",J620,0)</f>
        <v>0</v>
      </c>
      <c r="BI620" s="250">
        <f>IF(N620="nulová",J620,0)</f>
        <v>0</v>
      </c>
      <c r="BJ620" s="18" t="s">
        <v>21</v>
      </c>
      <c r="BK620" s="250">
        <f>ROUND(I620*H620,2)</f>
        <v>0</v>
      </c>
      <c r="BL620" s="18" t="s">
        <v>152</v>
      </c>
      <c r="BM620" s="249" t="s">
        <v>1404</v>
      </c>
    </row>
    <row r="621" s="2" customFormat="1">
      <c r="A621" s="39"/>
      <c r="B621" s="40"/>
      <c r="C621" s="41"/>
      <c r="D621" s="251" t="s">
        <v>142</v>
      </c>
      <c r="E621" s="41"/>
      <c r="F621" s="252" t="s">
        <v>1405</v>
      </c>
      <c r="G621" s="41"/>
      <c r="H621" s="41"/>
      <c r="I621" s="145"/>
      <c r="J621" s="41"/>
      <c r="K621" s="41"/>
      <c r="L621" s="45"/>
      <c r="M621" s="253"/>
      <c r="N621" s="254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142</v>
      </c>
      <c r="AU621" s="18" t="s">
        <v>91</v>
      </c>
    </row>
    <row r="622" s="15" customFormat="1">
      <c r="A622" s="15"/>
      <c r="B622" s="294"/>
      <c r="C622" s="295"/>
      <c r="D622" s="251" t="s">
        <v>257</v>
      </c>
      <c r="E622" s="296" t="s">
        <v>1</v>
      </c>
      <c r="F622" s="297" t="s">
        <v>1406</v>
      </c>
      <c r="G622" s="295"/>
      <c r="H622" s="296" t="s">
        <v>1</v>
      </c>
      <c r="I622" s="298"/>
      <c r="J622" s="295"/>
      <c r="K622" s="295"/>
      <c r="L622" s="299"/>
      <c r="M622" s="300"/>
      <c r="N622" s="301"/>
      <c r="O622" s="301"/>
      <c r="P622" s="301"/>
      <c r="Q622" s="301"/>
      <c r="R622" s="301"/>
      <c r="S622" s="301"/>
      <c r="T622" s="302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303" t="s">
        <v>257</v>
      </c>
      <c r="AU622" s="303" t="s">
        <v>91</v>
      </c>
      <c r="AV622" s="15" t="s">
        <v>21</v>
      </c>
      <c r="AW622" s="15" t="s">
        <v>38</v>
      </c>
      <c r="AX622" s="15" t="s">
        <v>82</v>
      </c>
      <c r="AY622" s="303" t="s">
        <v>133</v>
      </c>
    </row>
    <row r="623" s="13" customFormat="1">
      <c r="A623" s="13"/>
      <c r="B623" s="261"/>
      <c r="C623" s="262"/>
      <c r="D623" s="251" t="s">
        <v>257</v>
      </c>
      <c r="E623" s="263" t="s">
        <v>1</v>
      </c>
      <c r="F623" s="264" t="s">
        <v>1407</v>
      </c>
      <c r="G623" s="262"/>
      <c r="H623" s="265">
        <v>1441.4960000000001</v>
      </c>
      <c r="I623" s="266"/>
      <c r="J623" s="262"/>
      <c r="K623" s="262"/>
      <c r="L623" s="267"/>
      <c r="M623" s="268"/>
      <c r="N623" s="269"/>
      <c r="O623" s="269"/>
      <c r="P623" s="269"/>
      <c r="Q623" s="269"/>
      <c r="R623" s="269"/>
      <c r="S623" s="269"/>
      <c r="T623" s="27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71" t="s">
        <v>257</v>
      </c>
      <c r="AU623" s="271" t="s">
        <v>91</v>
      </c>
      <c r="AV623" s="13" t="s">
        <v>91</v>
      </c>
      <c r="AW623" s="13" t="s">
        <v>38</v>
      </c>
      <c r="AX623" s="13" t="s">
        <v>82</v>
      </c>
      <c r="AY623" s="271" t="s">
        <v>133</v>
      </c>
    </row>
    <row r="624" s="13" customFormat="1">
      <c r="A624" s="13"/>
      <c r="B624" s="261"/>
      <c r="C624" s="262"/>
      <c r="D624" s="251" t="s">
        <v>257</v>
      </c>
      <c r="E624" s="263" t="s">
        <v>1</v>
      </c>
      <c r="F624" s="264" t="s">
        <v>1408</v>
      </c>
      <c r="G624" s="262"/>
      <c r="H624" s="265">
        <v>-1153.1969999999999</v>
      </c>
      <c r="I624" s="266"/>
      <c r="J624" s="262"/>
      <c r="K624" s="262"/>
      <c r="L624" s="267"/>
      <c r="M624" s="268"/>
      <c r="N624" s="269"/>
      <c r="O624" s="269"/>
      <c r="P624" s="269"/>
      <c r="Q624" s="269"/>
      <c r="R624" s="269"/>
      <c r="S624" s="269"/>
      <c r="T624" s="27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71" t="s">
        <v>257</v>
      </c>
      <c r="AU624" s="271" t="s">
        <v>91</v>
      </c>
      <c r="AV624" s="13" t="s">
        <v>91</v>
      </c>
      <c r="AW624" s="13" t="s">
        <v>38</v>
      </c>
      <c r="AX624" s="13" t="s">
        <v>82</v>
      </c>
      <c r="AY624" s="271" t="s">
        <v>133</v>
      </c>
    </row>
    <row r="625" s="14" customFormat="1">
      <c r="A625" s="14"/>
      <c r="B625" s="272"/>
      <c r="C625" s="273"/>
      <c r="D625" s="251" t="s">
        <v>257</v>
      </c>
      <c r="E625" s="274" t="s">
        <v>1</v>
      </c>
      <c r="F625" s="275" t="s">
        <v>260</v>
      </c>
      <c r="G625" s="273"/>
      <c r="H625" s="276">
        <v>288.29900000000021</v>
      </c>
      <c r="I625" s="277"/>
      <c r="J625" s="273"/>
      <c r="K625" s="273"/>
      <c r="L625" s="278"/>
      <c r="M625" s="279"/>
      <c r="N625" s="280"/>
      <c r="O625" s="280"/>
      <c r="P625" s="280"/>
      <c r="Q625" s="280"/>
      <c r="R625" s="280"/>
      <c r="S625" s="280"/>
      <c r="T625" s="28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82" t="s">
        <v>257</v>
      </c>
      <c r="AU625" s="282" t="s">
        <v>91</v>
      </c>
      <c r="AV625" s="14" t="s">
        <v>152</v>
      </c>
      <c r="AW625" s="14" t="s">
        <v>38</v>
      </c>
      <c r="AX625" s="14" t="s">
        <v>21</v>
      </c>
      <c r="AY625" s="282" t="s">
        <v>133</v>
      </c>
    </row>
    <row r="626" s="2" customFormat="1" ht="21.75" customHeight="1">
      <c r="A626" s="39"/>
      <c r="B626" s="40"/>
      <c r="C626" s="237" t="s">
        <v>1409</v>
      </c>
      <c r="D626" s="237" t="s">
        <v>136</v>
      </c>
      <c r="E626" s="238" t="s">
        <v>1410</v>
      </c>
      <c r="F626" s="239" t="s">
        <v>1411</v>
      </c>
      <c r="G626" s="240" t="s">
        <v>254</v>
      </c>
      <c r="H626" s="241">
        <v>418.15899999999999</v>
      </c>
      <c r="I626" s="242"/>
      <c r="J626" s="243">
        <f>ROUND(I626*H626,2)</f>
        <v>0</v>
      </c>
      <c r="K626" s="244"/>
      <c r="L626" s="45"/>
      <c r="M626" s="245" t="s">
        <v>1</v>
      </c>
      <c r="N626" s="246" t="s">
        <v>47</v>
      </c>
      <c r="O626" s="92"/>
      <c r="P626" s="247">
        <f>O626*H626</f>
        <v>0</v>
      </c>
      <c r="Q626" s="247">
        <v>0.065699999999999995</v>
      </c>
      <c r="R626" s="247">
        <f>Q626*H626</f>
        <v>27.473046299999996</v>
      </c>
      <c r="S626" s="247">
        <v>0.074999999999999997</v>
      </c>
      <c r="T626" s="248">
        <f>S626*H626</f>
        <v>31.361924999999999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9" t="s">
        <v>152</v>
      </c>
      <c r="AT626" s="249" t="s">
        <v>136</v>
      </c>
      <c r="AU626" s="249" t="s">
        <v>91</v>
      </c>
      <c r="AY626" s="18" t="s">
        <v>133</v>
      </c>
      <c r="BE626" s="250">
        <f>IF(N626="základní",J626,0)</f>
        <v>0</v>
      </c>
      <c r="BF626" s="250">
        <f>IF(N626="snížená",J626,0)</f>
        <v>0</v>
      </c>
      <c r="BG626" s="250">
        <f>IF(N626="zákl. přenesená",J626,0)</f>
        <v>0</v>
      </c>
      <c r="BH626" s="250">
        <f>IF(N626="sníž. přenesená",J626,0)</f>
        <v>0</v>
      </c>
      <c r="BI626" s="250">
        <f>IF(N626="nulová",J626,0)</f>
        <v>0</v>
      </c>
      <c r="BJ626" s="18" t="s">
        <v>21</v>
      </c>
      <c r="BK626" s="250">
        <f>ROUND(I626*H626,2)</f>
        <v>0</v>
      </c>
      <c r="BL626" s="18" t="s">
        <v>152</v>
      </c>
      <c r="BM626" s="249" t="s">
        <v>1412</v>
      </c>
    </row>
    <row r="627" s="2" customFormat="1">
      <c r="A627" s="39"/>
      <c r="B627" s="40"/>
      <c r="C627" s="41"/>
      <c r="D627" s="251" t="s">
        <v>142</v>
      </c>
      <c r="E627" s="41"/>
      <c r="F627" s="252" t="s">
        <v>1413</v>
      </c>
      <c r="G627" s="41"/>
      <c r="H627" s="41"/>
      <c r="I627" s="145"/>
      <c r="J627" s="41"/>
      <c r="K627" s="41"/>
      <c r="L627" s="45"/>
      <c r="M627" s="253"/>
      <c r="N627" s="254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142</v>
      </c>
      <c r="AU627" s="18" t="s">
        <v>91</v>
      </c>
    </row>
    <row r="628" s="15" customFormat="1">
      <c r="A628" s="15"/>
      <c r="B628" s="294"/>
      <c r="C628" s="295"/>
      <c r="D628" s="251" t="s">
        <v>257</v>
      </c>
      <c r="E628" s="296" t="s">
        <v>1</v>
      </c>
      <c r="F628" s="297" t="s">
        <v>1414</v>
      </c>
      <c r="G628" s="295"/>
      <c r="H628" s="296" t="s">
        <v>1</v>
      </c>
      <c r="I628" s="298"/>
      <c r="J628" s="295"/>
      <c r="K628" s="295"/>
      <c r="L628" s="299"/>
      <c r="M628" s="300"/>
      <c r="N628" s="301"/>
      <c r="O628" s="301"/>
      <c r="P628" s="301"/>
      <c r="Q628" s="301"/>
      <c r="R628" s="301"/>
      <c r="S628" s="301"/>
      <c r="T628" s="302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303" t="s">
        <v>257</v>
      </c>
      <c r="AU628" s="303" t="s">
        <v>91</v>
      </c>
      <c r="AV628" s="15" t="s">
        <v>21</v>
      </c>
      <c r="AW628" s="15" t="s">
        <v>38</v>
      </c>
      <c r="AX628" s="15" t="s">
        <v>82</v>
      </c>
      <c r="AY628" s="303" t="s">
        <v>133</v>
      </c>
    </row>
    <row r="629" s="13" customFormat="1">
      <c r="A629" s="13"/>
      <c r="B629" s="261"/>
      <c r="C629" s="262"/>
      <c r="D629" s="251" t="s">
        <v>257</v>
      </c>
      <c r="E629" s="263" t="s">
        <v>1</v>
      </c>
      <c r="F629" s="264" t="s">
        <v>1415</v>
      </c>
      <c r="G629" s="262"/>
      <c r="H629" s="265">
        <v>2090.7959999999998</v>
      </c>
      <c r="I629" s="266"/>
      <c r="J629" s="262"/>
      <c r="K629" s="262"/>
      <c r="L629" s="267"/>
      <c r="M629" s="268"/>
      <c r="N629" s="269"/>
      <c r="O629" s="269"/>
      <c r="P629" s="269"/>
      <c r="Q629" s="269"/>
      <c r="R629" s="269"/>
      <c r="S629" s="269"/>
      <c r="T629" s="27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71" t="s">
        <v>257</v>
      </c>
      <c r="AU629" s="271" t="s">
        <v>91</v>
      </c>
      <c r="AV629" s="13" t="s">
        <v>91</v>
      </c>
      <c r="AW629" s="13" t="s">
        <v>38</v>
      </c>
      <c r="AX629" s="13" t="s">
        <v>82</v>
      </c>
      <c r="AY629" s="271" t="s">
        <v>133</v>
      </c>
    </row>
    <row r="630" s="13" customFormat="1">
      <c r="A630" s="13"/>
      <c r="B630" s="261"/>
      <c r="C630" s="262"/>
      <c r="D630" s="251" t="s">
        <v>257</v>
      </c>
      <c r="E630" s="263" t="s">
        <v>1</v>
      </c>
      <c r="F630" s="264" t="s">
        <v>1416</v>
      </c>
      <c r="G630" s="262"/>
      <c r="H630" s="265">
        <v>-1672.6369999999999</v>
      </c>
      <c r="I630" s="266"/>
      <c r="J630" s="262"/>
      <c r="K630" s="262"/>
      <c r="L630" s="267"/>
      <c r="M630" s="268"/>
      <c r="N630" s="269"/>
      <c r="O630" s="269"/>
      <c r="P630" s="269"/>
      <c r="Q630" s="269"/>
      <c r="R630" s="269"/>
      <c r="S630" s="269"/>
      <c r="T630" s="27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71" t="s">
        <v>257</v>
      </c>
      <c r="AU630" s="271" t="s">
        <v>91</v>
      </c>
      <c r="AV630" s="13" t="s">
        <v>91</v>
      </c>
      <c r="AW630" s="13" t="s">
        <v>38</v>
      </c>
      <c r="AX630" s="13" t="s">
        <v>82</v>
      </c>
      <c r="AY630" s="271" t="s">
        <v>133</v>
      </c>
    </row>
    <row r="631" s="14" customFormat="1">
      <c r="A631" s="14"/>
      <c r="B631" s="272"/>
      <c r="C631" s="273"/>
      <c r="D631" s="251" t="s">
        <v>257</v>
      </c>
      <c r="E631" s="274" t="s">
        <v>1</v>
      </c>
      <c r="F631" s="275" t="s">
        <v>260</v>
      </c>
      <c r="G631" s="273"/>
      <c r="H631" s="276">
        <v>418.15899999999988</v>
      </c>
      <c r="I631" s="277"/>
      <c r="J631" s="273"/>
      <c r="K631" s="273"/>
      <c r="L631" s="278"/>
      <c r="M631" s="279"/>
      <c r="N631" s="280"/>
      <c r="O631" s="280"/>
      <c r="P631" s="280"/>
      <c r="Q631" s="280"/>
      <c r="R631" s="280"/>
      <c r="S631" s="280"/>
      <c r="T631" s="281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82" t="s">
        <v>257</v>
      </c>
      <c r="AU631" s="282" t="s">
        <v>91</v>
      </c>
      <c r="AV631" s="14" t="s">
        <v>152</v>
      </c>
      <c r="AW631" s="14" t="s">
        <v>38</v>
      </c>
      <c r="AX631" s="14" t="s">
        <v>21</v>
      </c>
      <c r="AY631" s="282" t="s">
        <v>133</v>
      </c>
    </row>
    <row r="632" s="2" customFormat="1" ht="33" customHeight="1">
      <c r="A632" s="39"/>
      <c r="B632" s="40"/>
      <c r="C632" s="237" t="s">
        <v>1417</v>
      </c>
      <c r="D632" s="237" t="s">
        <v>136</v>
      </c>
      <c r="E632" s="238" t="s">
        <v>1418</v>
      </c>
      <c r="F632" s="239" t="s">
        <v>1419</v>
      </c>
      <c r="G632" s="240" t="s">
        <v>254</v>
      </c>
      <c r="H632" s="241">
        <v>1153.1969999999999</v>
      </c>
      <c r="I632" s="242"/>
      <c r="J632" s="243">
        <f>ROUND(I632*H632,2)</f>
        <v>0</v>
      </c>
      <c r="K632" s="244"/>
      <c r="L632" s="45"/>
      <c r="M632" s="245" t="s">
        <v>1</v>
      </c>
      <c r="N632" s="246" t="s">
        <v>47</v>
      </c>
      <c r="O632" s="92"/>
      <c r="P632" s="247">
        <f>O632*H632</f>
        <v>0</v>
      </c>
      <c r="Q632" s="247">
        <v>0.049660000000000003</v>
      </c>
      <c r="R632" s="247">
        <f>Q632*H632</f>
        <v>57.267763019999997</v>
      </c>
      <c r="S632" s="247">
        <v>0.058999999999999997</v>
      </c>
      <c r="T632" s="248">
        <f>S632*H632</f>
        <v>68.038622999999987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9" t="s">
        <v>152</v>
      </c>
      <c r="AT632" s="249" t="s">
        <v>136</v>
      </c>
      <c r="AU632" s="249" t="s">
        <v>91</v>
      </c>
      <c r="AY632" s="18" t="s">
        <v>133</v>
      </c>
      <c r="BE632" s="250">
        <f>IF(N632="základní",J632,0)</f>
        <v>0</v>
      </c>
      <c r="BF632" s="250">
        <f>IF(N632="snížená",J632,0)</f>
        <v>0</v>
      </c>
      <c r="BG632" s="250">
        <f>IF(N632="zákl. přenesená",J632,0)</f>
        <v>0</v>
      </c>
      <c r="BH632" s="250">
        <f>IF(N632="sníž. přenesená",J632,0)</f>
        <v>0</v>
      </c>
      <c r="BI632" s="250">
        <f>IF(N632="nulová",J632,0)</f>
        <v>0</v>
      </c>
      <c r="BJ632" s="18" t="s">
        <v>21</v>
      </c>
      <c r="BK632" s="250">
        <f>ROUND(I632*H632,2)</f>
        <v>0</v>
      </c>
      <c r="BL632" s="18" t="s">
        <v>152</v>
      </c>
      <c r="BM632" s="249" t="s">
        <v>1420</v>
      </c>
    </row>
    <row r="633" s="2" customFormat="1">
      <c r="A633" s="39"/>
      <c r="B633" s="40"/>
      <c r="C633" s="41"/>
      <c r="D633" s="251" t="s">
        <v>142</v>
      </c>
      <c r="E633" s="41"/>
      <c r="F633" s="252" t="s">
        <v>1405</v>
      </c>
      <c r="G633" s="41"/>
      <c r="H633" s="41"/>
      <c r="I633" s="145"/>
      <c r="J633" s="41"/>
      <c r="K633" s="41"/>
      <c r="L633" s="45"/>
      <c r="M633" s="253"/>
      <c r="N633" s="254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142</v>
      </c>
      <c r="AU633" s="18" t="s">
        <v>91</v>
      </c>
    </row>
    <row r="634" s="15" customFormat="1">
      <c r="A634" s="15"/>
      <c r="B634" s="294"/>
      <c r="C634" s="295"/>
      <c r="D634" s="251" t="s">
        <v>257</v>
      </c>
      <c r="E634" s="296" t="s">
        <v>1</v>
      </c>
      <c r="F634" s="297" t="s">
        <v>1421</v>
      </c>
      <c r="G634" s="295"/>
      <c r="H634" s="296" t="s">
        <v>1</v>
      </c>
      <c r="I634" s="298"/>
      <c r="J634" s="295"/>
      <c r="K634" s="295"/>
      <c r="L634" s="299"/>
      <c r="M634" s="300"/>
      <c r="N634" s="301"/>
      <c r="O634" s="301"/>
      <c r="P634" s="301"/>
      <c r="Q634" s="301"/>
      <c r="R634" s="301"/>
      <c r="S634" s="301"/>
      <c r="T634" s="302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303" t="s">
        <v>257</v>
      </c>
      <c r="AU634" s="303" t="s">
        <v>91</v>
      </c>
      <c r="AV634" s="15" t="s">
        <v>21</v>
      </c>
      <c r="AW634" s="15" t="s">
        <v>38</v>
      </c>
      <c r="AX634" s="15" t="s">
        <v>82</v>
      </c>
      <c r="AY634" s="303" t="s">
        <v>133</v>
      </c>
    </row>
    <row r="635" s="13" customFormat="1">
      <c r="A635" s="13"/>
      <c r="B635" s="261"/>
      <c r="C635" s="262"/>
      <c r="D635" s="251" t="s">
        <v>257</v>
      </c>
      <c r="E635" s="263" t="s">
        <v>1</v>
      </c>
      <c r="F635" s="264" t="s">
        <v>1422</v>
      </c>
      <c r="G635" s="262"/>
      <c r="H635" s="265">
        <v>1153.1969999999999</v>
      </c>
      <c r="I635" s="266"/>
      <c r="J635" s="262"/>
      <c r="K635" s="262"/>
      <c r="L635" s="267"/>
      <c r="M635" s="268"/>
      <c r="N635" s="269"/>
      <c r="O635" s="269"/>
      <c r="P635" s="269"/>
      <c r="Q635" s="269"/>
      <c r="R635" s="269"/>
      <c r="S635" s="269"/>
      <c r="T635" s="27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71" t="s">
        <v>257</v>
      </c>
      <c r="AU635" s="271" t="s">
        <v>91</v>
      </c>
      <c r="AV635" s="13" t="s">
        <v>91</v>
      </c>
      <c r="AW635" s="13" t="s">
        <v>38</v>
      </c>
      <c r="AX635" s="13" t="s">
        <v>21</v>
      </c>
      <c r="AY635" s="271" t="s">
        <v>133</v>
      </c>
    </row>
    <row r="636" s="2" customFormat="1" ht="21.75" customHeight="1">
      <c r="A636" s="39"/>
      <c r="B636" s="40"/>
      <c r="C636" s="237" t="s">
        <v>1423</v>
      </c>
      <c r="D636" s="237" t="s">
        <v>136</v>
      </c>
      <c r="E636" s="238" t="s">
        <v>1424</v>
      </c>
      <c r="F636" s="239" t="s">
        <v>1425</v>
      </c>
      <c r="G636" s="240" t="s">
        <v>254</v>
      </c>
      <c r="H636" s="241">
        <v>1672.6369999999999</v>
      </c>
      <c r="I636" s="242"/>
      <c r="J636" s="243">
        <f>ROUND(I636*H636,2)</f>
        <v>0</v>
      </c>
      <c r="K636" s="244"/>
      <c r="L636" s="45"/>
      <c r="M636" s="245" t="s">
        <v>1</v>
      </c>
      <c r="N636" s="246" t="s">
        <v>47</v>
      </c>
      <c r="O636" s="92"/>
      <c r="P636" s="247">
        <f>O636*H636</f>
        <v>0</v>
      </c>
      <c r="Q636" s="247">
        <v>0.049660000000000003</v>
      </c>
      <c r="R636" s="247">
        <f>Q636*H636</f>
        <v>83.063153420000006</v>
      </c>
      <c r="S636" s="247">
        <v>0.058999999999999997</v>
      </c>
      <c r="T636" s="248">
        <f>S636*H636</f>
        <v>98.685582999999994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9" t="s">
        <v>152</v>
      </c>
      <c r="AT636" s="249" t="s">
        <v>136</v>
      </c>
      <c r="AU636" s="249" t="s">
        <v>91</v>
      </c>
      <c r="AY636" s="18" t="s">
        <v>133</v>
      </c>
      <c r="BE636" s="250">
        <f>IF(N636="základní",J636,0)</f>
        <v>0</v>
      </c>
      <c r="BF636" s="250">
        <f>IF(N636="snížená",J636,0)</f>
        <v>0</v>
      </c>
      <c r="BG636" s="250">
        <f>IF(N636="zákl. přenesená",J636,0)</f>
        <v>0</v>
      </c>
      <c r="BH636" s="250">
        <f>IF(N636="sníž. přenesená",J636,0)</f>
        <v>0</v>
      </c>
      <c r="BI636" s="250">
        <f>IF(N636="nulová",J636,0)</f>
        <v>0</v>
      </c>
      <c r="BJ636" s="18" t="s">
        <v>21</v>
      </c>
      <c r="BK636" s="250">
        <f>ROUND(I636*H636,2)</f>
        <v>0</v>
      </c>
      <c r="BL636" s="18" t="s">
        <v>152</v>
      </c>
      <c r="BM636" s="249" t="s">
        <v>1426</v>
      </c>
    </row>
    <row r="637" s="2" customFormat="1">
      <c r="A637" s="39"/>
      <c r="B637" s="40"/>
      <c r="C637" s="41"/>
      <c r="D637" s="251" t="s">
        <v>142</v>
      </c>
      <c r="E637" s="41"/>
      <c r="F637" s="252" t="s">
        <v>1427</v>
      </c>
      <c r="G637" s="41"/>
      <c r="H637" s="41"/>
      <c r="I637" s="145"/>
      <c r="J637" s="41"/>
      <c r="K637" s="41"/>
      <c r="L637" s="45"/>
      <c r="M637" s="253"/>
      <c r="N637" s="254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142</v>
      </c>
      <c r="AU637" s="18" t="s">
        <v>91</v>
      </c>
    </row>
    <row r="638" s="15" customFormat="1">
      <c r="A638" s="15"/>
      <c r="B638" s="294"/>
      <c r="C638" s="295"/>
      <c r="D638" s="251" t="s">
        <v>257</v>
      </c>
      <c r="E638" s="296" t="s">
        <v>1</v>
      </c>
      <c r="F638" s="297" t="s">
        <v>1428</v>
      </c>
      <c r="G638" s="295"/>
      <c r="H638" s="296" t="s">
        <v>1</v>
      </c>
      <c r="I638" s="298"/>
      <c r="J638" s="295"/>
      <c r="K638" s="295"/>
      <c r="L638" s="299"/>
      <c r="M638" s="300"/>
      <c r="N638" s="301"/>
      <c r="O638" s="301"/>
      <c r="P638" s="301"/>
      <c r="Q638" s="301"/>
      <c r="R638" s="301"/>
      <c r="S638" s="301"/>
      <c r="T638" s="302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303" t="s">
        <v>257</v>
      </c>
      <c r="AU638" s="303" t="s">
        <v>91</v>
      </c>
      <c r="AV638" s="15" t="s">
        <v>21</v>
      </c>
      <c r="AW638" s="15" t="s">
        <v>38</v>
      </c>
      <c r="AX638" s="15" t="s">
        <v>82</v>
      </c>
      <c r="AY638" s="303" t="s">
        <v>133</v>
      </c>
    </row>
    <row r="639" s="13" customFormat="1">
      <c r="A639" s="13"/>
      <c r="B639" s="261"/>
      <c r="C639" s="262"/>
      <c r="D639" s="251" t="s">
        <v>257</v>
      </c>
      <c r="E639" s="263" t="s">
        <v>1</v>
      </c>
      <c r="F639" s="264" t="s">
        <v>1429</v>
      </c>
      <c r="G639" s="262"/>
      <c r="H639" s="265">
        <v>1672.6369999999999</v>
      </c>
      <c r="I639" s="266"/>
      <c r="J639" s="262"/>
      <c r="K639" s="262"/>
      <c r="L639" s="267"/>
      <c r="M639" s="268"/>
      <c r="N639" s="269"/>
      <c r="O639" s="269"/>
      <c r="P639" s="269"/>
      <c r="Q639" s="269"/>
      <c r="R639" s="269"/>
      <c r="S639" s="269"/>
      <c r="T639" s="27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71" t="s">
        <v>257</v>
      </c>
      <c r="AU639" s="271" t="s">
        <v>91</v>
      </c>
      <c r="AV639" s="13" t="s">
        <v>91</v>
      </c>
      <c r="AW639" s="13" t="s">
        <v>38</v>
      </c>
      <c r="AX639" s="13" t="s">
        <v>21</v>
      </c>
      <c r="AY639" s="271" t="s">
        <v>133</v>
      </c>
    </row>
    <row r="640" s="2" customFormat="1" ht="33" customHeight="1">
      <c r="A640" s="39"/>
      <c r="B640" s="40"/>
      <c r="C640" s="237" t="s">
        <v>1430</v>
      </c>
      <c r="D640" s="237" t="s">
        <v>136</v>
      </c>
      <c r="E640" s="238" t="s">
        <v>1431</v>
      </c>
      <c r="F640" s="239" t="s">
        <v>1432</v>
      </c>
      <c r="G640" s="240" t="s">
        <v>254</v>
      </c>
      <c r="H640" s="241">
        <v>104.54000000000001</v>
      </c>
      <c r="I640" s="242"/>
      <c r="J640" s="243">
        <f>ROUND(I640*H640,2)</f>
        <v>0</v>
      </c>
      <c r="K640" s="244"/>
      <c r="L640" s="45"/>
      <c r="M640" s="245" t="s">
        <v>1</v>
      </c>
      <c r="N640" s="246" t="s">
        <v>47</v>
      </c>
      <c r="O640" s="92"/>
      <c r="P640" s="247">
        <f>O640*H640</f>
        <v>0</v>
      </c>
      <c r="Q640" s="247">
        <v>0.088249999999999995</v>
      </c>
      <c r="R640" s="247">
        <f>Q640*H640</f>
        <v>9.2256549999999997</v>
      </c>
      <c r="S640" s="247">
        <v>0.096000000000000002</v>
      </c>
      <c r="T640" s="248">
        <f>S640*H640</f>
        <v>10.03584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9" t="s">
        <v>152</v>
      </c>
      <c r="AT640" s="249" t="s">
        <v>136</v>
      </c>
      <c r="AU640" s="249" t="s">
        <v>91</v>
      </c>
      <c r="AY640" s="18" t="s">
        <v>133</v>
      </c>
      <c r="BE640" s="250">
        <f>IF(N640="základní",J640,0)</f>
        <v>0</v>
      </c>
      <c r="BF640" s="250">
        <f>IF(N640="snížená",J640,0)</f>
        <v>0</v>
      </c>
      <c r="BG640" s="250">
        <f>IF(N640="zákl. přenesená",J640,0)</f>
        <v>0</v>
      </c>
      <c r="BH640" s="250">
        <f>IF(N640="sníž. přenesená",J640,0)</f>
        <v>0</v>
      </c>
      <c r="BI640" s="250">
        <f>IF(N640="nulová",J640,0)</f>
        <v>0</v>
      </c>
      <c r="BJ640" s="18" t="s">
        <v>21</v>
      </c>
      <c r="BK640" s="250">
        <f>ROUND(I640*H640,2)</f>
        <v>0</v>
      </c>
      <c r="BL640" s="18" t="s">
        <v>152</v>
      </c>
      <c r="BM640" s="249" t="s">
        <v>1433</v>
      </c>
    </row>
    <row r="641" s="2" customFormat="1">
      <c r="A641" s="39"/>
      <c r="B641" s="40"/>
      <c r="C641" s="41"/>
      <c r="D641" s="251" t="s">
        <v>142</v>
      </c>
      <c r="E641" s="41"/>
      <c r="F641" s="252" t="s">
        <v>1434</v>
      </c>
      <c r="G641" s="41"/>
      <c r="H641" s="41"/>
      <c r="I641" s="145"/>
      <c r="J641" s="41"/>
      <c r="K641" s="41"/>
      <c r="L641" s="45"/>
      <c r="M641" s="253"/>
      <c r="N641" s="254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142</v>
      </c>
      <c r="AU641" s="18" t="s">
        <v>91</v>
      </c>
    </row>
    <row r="642" s="15" customFormat="1">
      <c r="A642" s="15"/>
      <c r="B642" s="294"/>
      <c r="C642" s="295"/>
      <c r="D642" s="251" t="s">
        <v>257</v>
      </c>
      <c r="E642" s="296" t="s">
        <v>1</v>
      </c>
      <c r="F642" s="297" t="s">
        <v>1428</v>
      </c>
      <c r="G642" s="295"/>
      <c r="H642" s="296" t="s">
        <v>1</v>
      </c>
      <c r="I642" s="298"/>
      <c r="J642" s="295"/>
      <c r="K642" s="295"/>
      <c r="L642" s="299"/>
      <c r="M642" s="300"/>
      <c r="N642" s="301"/>
      <c r="O642" s="301"/>
      <c r="P642" s="301"/>
      <c r="Q642" s="301"/>
      <c r="R642" s="301"/>
      <c r="S642" s="301"/>
      <c r="T642" s="302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303" t="s">
        <v>257</v>
      </c>
      <c r="AU642" s="303" t="s">
        <v>91</v>
      </c>
      <c r="AV642" s="15" t="s">
        <v>21</v>
      </c>
      <c r="AW642" s="15" t="s">
        <v>38</v>
      </c>
      <c r="AX642" s="15" t="s">
        <v>82</v>
      </c>
      <c r="AY642" s="303" t="s">
        <v>133</v>
      </c>
    </row>
    <row r="643" s="13" customFormat="1">
      <c r="A643" s="13"/>
      <c r="B643" s="261"/>
      <c r="C643" s="262"/>
      <c r="D643" s="251" t="s">
        <v>257</v>
      </c>
      <c r="E643" s="263" t="s">
        <v>1</v>
      </c>
      <c r="F643" s="264" t="s">
        <v>1435</v>
      </c>
      <c r="G643" s="262"/>
      <c r="H643" s="265">
        <v>104.54000000000001</v>
      </c>
      <c r="I643" s="266"/>
      <c r="J643" s="262"/>
      <c r="K643" s="262"/>
      <c r="L643" s="267"/>
      <c r="M643" s="268"/>
      <c r="N643" s="269"/>
      <c r="O643" s="269"/>
      <c r="P643" s="269"/>
      <c r="Q643" s="269"/>
      <c r="R643" s="269"/>
      <c r="S643" s="269"/>
      <c r="T643" s="27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71" t="s">
        <v>257</v>
      </c>
      <c r="AU643" s="271" t="s">
        <v>91</v>
      </c>
      <c r="AV643" s="13" t="s">
        <v>91</v>
      </c>
      <c r="AW643" s="13" t="s">
        <v>38</v>
      </c>
      <c r="AX643" s="13" t="s">
        <v>21</v>
      </c>
      <c r="AY643" s="271" t="s">
        <v>133</v>
      </c>
    </row>
    <row r="644" s="2" customFormat="1" ht="21.75" customHeight="1">
      <c r="A644" s="39"/>
      <c r="B644" s="40"/>
      <c r="C644" s="237" t="s">
        <v>1436</v>
      </c>
      <c r="D644" s="237" t="s">
        <v>136</v>
      </c>
      <c r="E644" s="238" t="s">
        <v>1437</v>
      </c>
      <c r="F644" s="239" t="s">
        <v>1438</v>
      </c>
      <c r="G644" s="240" t="s">
        <v>289</v>
      </c>
      <c r="H644" s="241">
        <v>1766.5</v>
      </c>
      <c r="I644" s="242"/>
      <c r="J644" s="243">
        <f>ROUND(I644*H644,2)</f>
        <v>0</v>
      </c>
      <c r="K644" s="244"/>
      <c r="L644" s="45"/>
      <c r="M644" s="245" t="s">
        <v>1</v>
      </c>
      <c r="N644" s="246" t="s">
        <v>47</v>
      </c>
      <c r="O644" s="92"/>
      <c r="P644" s="247">
        <f>O644*H644</f>
        <v>0</v>
      </c>
      <c r="Q644" s="247">
        <v>0</v>
      </c>
      <c r="R644" s="247">
        <f>Q644*H644</f>
        <v>0</v>
      </c>
      <c r="S644" s="247">
        <v>0</v>
      </c>
      <c r="T644" s="248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9" t="s">
        <v>152</v>
      </c>
      <c r="AT644" s="249" t="s">
        <v>136</v>
      </c>
      <c r="AU644" s="249" t="s">
        <v>91</v>
      </c>
      <c r="AY644" s="18" t="s">
        <v>133</v>
      </c>
      <c r="BE644" s="250">
        <f>IF(N644="základní",J644,0)</f>
        <v>0</v>
      </c>
      <c r="BF644" s="250">
        <f>IF(N644="snížená",J644,0)</f>
        <v>0</v>
      </c>
      <c r="BG644" s="250">
        <f>IF(N644="zákl. přenesená",J644,0)</f>
        <v>0</v>
      </c>
      <c r="BH644" s="250">
        <f>IF(N644="sníž. přenesená",J644,0)</f>
        <v>0</v>
      </c>
      <c r="BI644" s="250">
        <f>IF(N644="nulová",J644,0)</f>
        <v>0</v>
      </c>
      <c r="BJ644" s="18" t="s">
        <v>21</v>
      </c>
      <c r="BK644" s="250">
        <f>ROUND(I644*H644,2)</f>
        <v>0</v>
      </c>
      <c r="BL644" s="18" t="s">
        <v>152</v>
      </c>
      <c r="BM644" s="249" t="s">
        <v>1439</v>
      </c>
    </row>
    <row r="645" s="13" customFormat="1">
      <c r="A645" s="13"/>
      <c r="B645" s="261"/>
      <c r="C645" s="262"/>
      <c r="D645" s="251" t="s">
        <v>257</v>
      </c>
      <c r="E645" s="263" t="s">
        <v>1</v>
      </c>
      <c r="F645" s="264" t="s">
        <v>1440</v>
      </c>
      <c r="G645" s="262"/>
      <c r="H645" s="265">
        <v>721</v>
      </c>
      <c r="I645" s="266"/>
      <c r="J645" s="262"/>
      <c r="K645" s="262"/>
      <c r="L645" s="267"/>
      <c r="M645" s="268"/>
      <c r="N645" s="269"/>
      <c r="O645" s="269"/>
      <c r="P645" s="269"/>
      <c r="Q645" s="269"/>
      <c r="R645" s="269"/>
      <c r="S645" s="269"/>
      <c r="T645" s="270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71" t="s">
        <v>257</v>
      </c>
      <c r="AU645" s="271" t="s">
        <v>91</v>
      </c>
      <c r="AV645" s="13" t="s">
        <v>91</v>
      </c>
      <c r="AW645" s="13" t="s">
        <v>38</v>
      </c>
      <c r="AX645" s="13" t="s">
        <v>82</v>
      </c>
      <c r="AY645" s="271" t="s">
        <v>133</v>
      </c>
    </row>
    <row r="646" s="13" customFormat="1">
      <c r="A646" s="13"/>
      <c r="B646" s="261"/>
      <c r="C646" s="262"/>
      <c r="D646" s="251" t="s">
        <v>257</v>
      </c>
      <c r="E646" s="263" t="s">
        <v>1</v>
      </c>
      <c r="F646" s="264" t="s">
        <v>1441</v>
      </c>
      <c r="G646" s="262"/>
      <c r="H646" s="265">
        <v>1045.5</v>
      </c>
      <c r="I646" s="266"/>
      <c r="J646" s="262"/>
      <c r="K646" s="262"/>
      <c r="L646" s="267"/>
      <c r="M646" s="268"/>
      <c r="N646" s="269"/>
      <c r="O646" s="269"/>
      <c r="P646" s="269"/>
      <c r="Q646" s="269"/>
      <c r="R646" s="269"/>
      <c r="S646" s="269"/>
      <c r="T646" s="27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71" t="s">
        <v>257</v>
      </c>
      <c r="AU646" s="271" t="s">
        <v>91</v>
      </c>
      <c r="AV646" s="13" t="s">
        <v>91</v>
      </c>
      <c r="AW646" s="13" t="s">
        <v>38</v>
      </c>
      <c r="AX646" s="13" t="s">
        <v>82</v>
      </c>
      <c r="AY646" s="271" t="s">
        <v>133</v>
      </c>
    </row>
    <row r="647" s="14" customFormat="1">
      <c r="A647" s="14"/>
      <c r="B647" s="272"/>
      <c r="C647" s="273"/>
      <c r="D647" s="251" t="s">
        <v>257</v>
      </c>
      <c r="E647" s="274" t="s">
        <v>1</v>
      </c>
      <c r="F647" s="275" t="s">
        <v>260</v>
      </c>
      <c r="G647" s="273"/>
      <c r="H647" s="276">
        <v>1766.5</v>
      </c>
      <c r="I647" s="277"/>
      <c r="J647" s="273"/>
      <c r="K647" s="273"/>
      <c r="L647" s="278"/>
      <c r="M647" s="279"/>
      <c r="N647" s="280"/>
      <c r="O647" s="280"/>
      <c r="P647" s="280"/>
      <c r="Q647" s="280"/>
      <c r="R647" s="280"/>
      <c r="S647" s="280"/>
      <c r="T647" s="28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82" t="s">
        <v>257</v>
      </c>
      <c r="AU647" s="282" t="s">
        <v>91</v>
      </c>
      <c r="AV647" s="14" t="s">
        <v>152</v>
      </c>
      <c r="AW647" s="14" t="s">
        <v>38</v>
      </c>
      <c r="AX647" s="14" t="s">
        <v>21</v>
      </c>
      <c r="AY647" s="282" t="s">
        <v>133</v>
      </c>
    </row>
    <row r="648" s="2" customFormat="1" ht="21.75" customHeight="1">
      <c r="A648" s="39"/>
      <c r="B648" s="40"/>
      <c r="C648" s="237" t="s">
        <v>1442</v>
      </c>
      <c r="D648" s="237" t="s">
        <v>136</v>
      </c>
      <c r="E648" s="238" t="s">
        <v>1443</v>
      </c>
      <c r="F648" s="239" t="s">
        <v>1444</v>
      </c>
      <c r="G648" s="240" t="s">
        <v>254</v>
      </c>
      <c r="H648" s="241">
        <v>7.7000000000000002</v>
      </c>
      <c r="I648" s="242"/>
      <c r="J648" s="243">
        <f>ROUND(I648*H648,2)</f>
        <v>0</v>
      </c>
      <c r="K648" s="244"/>
      <c r="L648" s="45"/>
      <c r="M648" s="245" t="s">
        <v>1</v>
      </c>
      <c r="N648" s="246" t="s">
        <v>47</v>
      </c>
      <c r="O648" s="92"/>
      <c r="P648" s="247">
        <f>O648*H648</f>
        <v>0</v>
      </c>
      <c r="Q648" s="247">
        <v>0.00071000000000000002</v>
      </c>
      <c r="R648" s="247">
        <f>Q648*H648</f>
        <v>0.0054670000000000005</v>
      </c>
      <c r="S648" s="247">
        <v>0</v>
      </c>
      <c r="T648" s="248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9" t="s">
        <v>152</v>
      </c>
      <c r="AT648" s="249" t="s">
        <v>136</v>
      </c>
      <c r="AU648" s="249" t="s">
        <v>91</v>
      </c>
      <c r="AY648" s="18" t="s">
        <v>133</v>
      </c>
      <c r="BE648" s="250">
        <f>IF(N648="základní",J648,0)</f>
        <v>0</v>
      </c>
      <c r="BF648" s="250">
        <f>IF(N648="snížená",J648,0)</f>
        <v>0</v>
      </c>
      <c r="BG648" s="250">
        <f>IF(N648="zákl. přenesená",J648,0)</f>
        <v>0</v>
      </c>
      <c r="BH648" s="250">
        <f>IF(N648="sníž. přenesená",J648,0)</f>
        <v>0</v>
      </c>
      <c r="BI648" s="250">
        <f>IF(N648="nulová",J648,0)</f>
        <v>0</v>
      </c>
      <c r="BJ648" s="18" t="s">
        <v>21</v>
      </c>
      <c r="BK648" s="250">
        <f>ROUND(I648*H648,2)</f>
        <v>0</v>
      </c>
      <c r="BL648" s="18" t="s">
        <v>152</v>
      </c>
      <c r="BM648" s="249" t="s">
        <v>1445</v>
      </c>
    </row>
    <row r="649" s="2" customFormat="1">
      <c r="A649" s="39"/>
      <c r="B649" s="40"/>
      <c r="C649" s="41"/>
      <c r="D649" s="251" t="s">
        <v>142</v>
      </c>
      <c r="E649" s="41"/>
      <c r="F649" s="252" t="s">
        <v>1446</v>
      </c>
      <c r="G649" s="41"/>
      <c r="H649" s="41"/>
      <c r="I649" s="145"/>
      <c r="J649" s="41"/>
      <c r="K649" s="41"/>
      <c r="L649" s="45"/>
      <c r="M649" s="253"/>
      <c r="N649" s="254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142</v>
      </c>
      <c r="AU649" s="18" t="s">
        <v>91</v>
      </c>
    </row>
    <row r="650" s="13" customFormat="1">
      <c r="A650" s="13"/>
      <c r="B650" s="261"/>
      <c r="C650" s="262"/>
      <c r="D650" s="251" t="s">
        <v>257</v>
      </c>
      <c r="E650" s="263" t="s">
        <v>1</v>
      </c>
      <c r="F650" s="264" t="s">
        <v>1389</v>
      </c>
      <c r="G650" s="262"/>
      <c r="H650" s="265">
        <v>2.8769999999999998</v>
      </c>
      <c r="I650" s="266"/>
      <c r="J650" s="262"/>
      <c r="K650" s="262"/>
      <c r="L650" s="267"/>
      <c r="M650" s="268"/>
      <c r="N650" s="269"/>
      <c r="O650" s="269"/>
      <c r="P650" s="269"/>
      <c r="Q650" s="269"/>
      <c r="R650" s="269"/>
      <c r="S650" s="269"/>
      <c r="T650" s="27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71" t="s">
        <v>257</v>
      </c>
      <c r="AU650" s="271" t="s">
        <v>91</v>
      </c>
      <c r="AV650" s="13" t="s">
        <v>91</v>
      </c>
      <c r="AW650" s="13" t="s">
        <v>38</v>
      </c>
      <c r="AX650" s="13" t="s">
        <v>82</v>
      </c>
      <c r="AY650" s="271" t="s">
        <v>133</v>
      </c>
    </row>
    <row r="651" s="13" customFormat="1">
      <c r="A651" s="13"/>
      <c r="B651" s="261"/>
      <c r="C651" s="262"/>
      <c r="D651" s="251" t="s">
        <v>257</v>
      </c>
      <c r="E651" s="263" t="s">
        <v>1</v>
      </c>
      <c r="F651" s="264" t="s">
        <v>1390</v>
      </c>
      <c r="G651" s="262"/>
      <c r="H651" s="265">
        <v>1.4970000000000001</v>
      </c>
      <c r="I651" s="266"/>
      <c r="J651" s="262"/>
      <c r="K651" s="262"/>
      <c r="L651" s="267"/>
      <c r="M651" s="268"/>
      <c r="N651" s="269"/>
      <c r="O651" s="269"/>
      <c r="P651" s="269"/>
      <c r="Q651" s="269"/>
      <c r="R651" s="269"/>
      <c r="S651" s="269"/>
      <c r="T651" s="27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71" t="s">
        <v>257</v>
      </c>
      <c r="AU651" s="271" t="s">
        <v>91</v>
      </c>
      <c r="AV651" s="13" t="s">
        <v>91</v>
      </c>
      <c r="AW651" s="13" t="s">
        <v>38</v>
      </c>
      <c r="AX651" s="13" t="s">
        <v>82</v>
      </c>
      <c r="AY651" s="271" t="s">
        <v>133</v>
      </c>
    </row>
    <row r="652" s="13" customFormat="1">
      <c r="A652" s="13"/>
      <c r="B652" s="261"/>
      <c r="C652" s="262"/>
      <c r="D652" s="251" t="s">
        <v>257</v>
      </c>
      <c r="E652" s="263" t="s">
        <v>1</v>
      </c>
      <c r="F652" s="264" t="s">
        <v>1447</v>
      </c>
      <c r="G652" s="262"/>
      <c r="H652" s="265">
        <v>3.3260000000000001</v>
      </c>
      <c r="I652" s="266"/>
      <c r="J652" s="262"/>
      <c r="K652" s="262"/>
      <c r="L652" s="267"/>
      <c r="M652" s="268"/>
      <c r="N652" s="269"/>
      <c r="O652" s="269"/>
      <c r="P652" s="269"/>
      <c r="Q652" s="269"/>
      <c r="R652" s="269"/>
      <c r="S652" s="269"/>
      <c r="T652" s="27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71" t="s">
        <v>257</v>
      </c>
      <c r="AU652" s="271" t="s">
        <v>91</v>
      </c>
      <c r="AV652" s="13" t="s">
        <v>91</v>
      </c>
      <c r="AW652" s="13" t="s">
        <v>38</v>
      </c>
      <c r="AX652" s="13" t="s">
        <v>82</v>
      </c>
      <c r="AY652" s="271" t="s">
        <v>133</v>
      </c>
    </row>
    <row r="653" s="14" customFormat="1">
      <c r="A653" s="14"/>
      <c r="B653" s="272"/>
      <c r="C653" s="273"/>
      <c r="D653" s="251" t="s">
        <v>257</v>
      </c>
      <c r="E653" s="274" t="s">
        <v>1</v>
      </c>
      <c r="F653" s="275" t="s">
        <v>260</v>
      </c>
      <c r="G653" s="273"/>
      <c r="H653" s="276">
        <v>7.6999999999999993</v>
      </c>
      <c r="I653" s="277"/>
      <c r="J653" s="273"/>
      <c r="K653" s="273"/>
      <c r="L653" s="278"/>
      <c r="M653" s="279"/>
      <c r="N653" s="280"/>
      <c r="O653" s="280"/>
      <c r="P653" s="280"/>
      <c r="Q653" s="280"/>
      <c r="R653" s="280"/>
      <c r="S653" s="280"/>
      <c r="T653" s="28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82" t="s">
        <v>257</v>
      </c>
      <c r="AU653" s="282" t="s">
        <v>91</v>
      </c>
      <c r="AV653" s="14" t="s">
        <v>152</v>
      </c>
      <c r="AW653" s="14" t="s">
        <v>38</v>
      </c>
      <c r="AX653" s="14" t="s">
        <v>21</v>
      </c>
      <c r="AY653" s="282" t="s">
        <v>133</v>
      </c>
    </row>
    <row r="654" s="12" customFormat="1" ht="22.8" customHeight="1">
      <c r="A654" s="12"/>
      <c r="B654" s="221"/>
      <c r="C654" s="222"/>
      <c r="D654" s="223" t="s">
        <v>81</v>
      </c>
      <c r="E654" s="235" t="s">
        <v>170</v>
      </c>
      <c r="F654" s="235" t="s">
        <v>408</v>
      </c>
      <c r="G654" s="222"/>
      <c r="H654" s="222"/>
      <c r="I654" s="225"/>
      <c r="J654" s="236">
        <f>BK654</f>
        <v>0</v>
      </c>
      <c r="K654" s="222"/>
      <c r="L654" s="227"/>
      <c r="M654" s="228"/>
      <c r="N654" s="229"/>
      <c r="O654" s="229"/>
      <c r="P654" s="230">
        <f>SUM(P655:P666)</f>
        <v>0</v>
      </c>
      <c r="Q654" s="229"/>
      <c r="R654" s="230">
        <f>SUM(R655:R666)</f>
        <v>2.1578900000000001</v>
      </c>
      <c r="S654" s="229"/>
      <c r="T654" s="231">
        <f>SUM(T655:T666)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32" t="s">
        <v>21</v>
      </c>
      <c r="AT654" s="233" t="s">
        <v>81</v>
      </c>
      <c r="AU654" s="233" t="s">
        <v>21</v>
      </c>
      <c r="AY654" s="232" t="s">
        <v>133</v>
      </c>
      <c r="BK654" s="234">
        <f>SUM(BK655:BK666)</f>
        <v>0</v>
      </c>
    </row>
    <row r="655" s="2" customFormat="1" ht="21.75" customHeight="1">
      <c r="A655" s="39"/>
      <c r="B655" s="40"/>
      <c r="C655" s="237" t="s">
        <v>1448</v>
      </c>
      <c r="D655" s="237" t="s">
        <v>136</v>
      </c>
      <c r="E655" s="238" t="s">
        <v>462</v>
      </c>
      <c r="F655" s="239" t="s">
        <v>463</v>
      </c>
      <c r="G655" s="240" t="s">
        <v>177</v>
      </c>
      <c r="H655" s="241">
        <v>2</v>
      </c>
      <c r="I655" s="242"/>
      <c r="J655" s="243">
        <f>ROUND(I655*H655,2)</f>
        <v>0</v>
      </c>
      <c r="K655" s="244"/>
      <c r="L655" s="45"/>
      <c r="M655" s="245" t="s">
        <v>1</v>
      </c>
      <c r="N655" s="246" t="s">
        <v>47</v>
      </c>
      <c r="O655" s="92"/>
      <c r="P655" s="247">
        <f>O655*H655</f>
        <v>0</v>
      </c>
      <c r="Q655" s="247">
        <v>0.42368</v>
      </c>
      <c r="R655" s="247">
        <f>Q655*H655</f>
        <v>0.84736</v>
      </c>
      <c r="S655" s="247">
        <v>0</v>
      </c>
      <c r="T655" s="248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9" t="s">
        <v>152</v>
      </c>
      <c r="AT655" s="249" t="s">
        <v>136</v>
      </c>
      <c r="AU655" s="249" t="s">
        <v>91</v>
      </c>
      <c r="AY655" s="18" t="s">
        <v>133</v>
      </c>
      <c r="BE655" s="250">
        <f>IF(N655="základní",J655,0)</f>
        <v>0</v>
      </c>
      <c r="BF655" s="250">
        <f>IF(N655="snížená",J655,0)</f>
        <v>0</v>
      </c>
      <c r="BG655" s="250">
        <f>IF(N655="zákl. přenesená",J655,0)</f>
        <v>0</v>
      </c>
      <c r="BH655" s="250">
        <f>IF(N655="sníž. přenesená",J655,0)</f>
        <v>0</v>
      </c>
      <c r="BI655" s="250">
        <f>IF(N655="nulová",J655,0)</f>
        <v>0</v>
      </c>
      <c r="BJ655" s="18" t="s">
        <v>21</v>
      </c>
      <c r="BK655" s="250">
        <f>ROUND(I655*H655,2)</f>
        <v>0</v>
      </c>
      <c r="BL655" s="18" t="s">
        <v>152</v>
      </c>
      <c r="BM655" s="249" t="s">
        <v>1449</v>
      </c>
    </row>
    <row r="656" s="13" customFormat="1">
      <c r="A656" s="13"/>
      <c r="B656" s="261"/>
      <c r="C656" s="262"/>
      <c r="D656" s="251" t="s">
        <v>257</v>
      </c>
      <c r="E656" s="263" t="s">
        <v>1</v>
      </c>
      <c r="F656" s="264" t="s">
        <v>1450</v>
      </c>
      <c r="G656" s="262"/>
      <c r="H656" s="265">
        <v>2</v>
      </c>
      <c r="I656" s="266"/>
      <c r="J656" s="262"/>
      <c r="K656" s="262"/>
      <c r="L656" s="267"/>
      <c r="M656" s="268"/>
      <c r="N656" s="269"/>
      <c r="O656" s="269"/>
      <c r="P656" s="269"/>
      <c r="Q656" s="269"/>
      <c r="R656" s="269"/>
      <c r="S656" s="269"/>
      <c r="T656" s="27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71" t="s">
        <v>257</v>
      </c>
      <c r="AU656" s="271" t="s">
        <v>91</v>
      </c>
      <c r="AV656" s="13" t="s">
        <v>91</v>
      </c>
      <c r="AW656" s="13" t="s">
        <v>38</v>
      </c>
      <c r="AX656" s="13" t="s">
        <v>21</v>
      </c>
      <c r="AY656" s="271" t="s">
        <v>133</v>
      </c>
    </row>
    <row r="657" s="2" customFormat="1" ht="21.75" customHeight="1">
      <c r="A657" s="39"/>
      <c r="B657" s="40"/>
      <c r="C657" s="237" t="s">
        <v>1451</v>
      </c>
      <c r="D657" s="237" t="s">
        <v>136</v>
      </c>
      <c r="E657" s="238" t="s">
        <v>467</v>
      </c>
      <c r="F657" s="239" t="s">
        <v>468</v>
      </c>
      <c r="G657" s="240" t="s">
        <v>177</v>
      </c>
      <c r="H657" s="241">
        <v>3</v>
      </c>
      <c r="I657" s="242"/>
      <c r="J657" s="243">
        <f>ROUND(I657*H657,2)</f>
        <v>0</v>
      </c>
      <c r="K657" s="244"/>
      <c r="L657" s="45"/>
      <c r="M657" s="245" t="s">
        <v>1</v>
      </c>
      <c r="N657" s="246" t="s">
        <v>47</v>
      </c>
      <c r="O657" s="92"/>
      <c r="P657" s="247">
        <f>O657*H657</f>
        <v>0</v>
      </c>
      <c r="Q657" s="247">
        <v>0.42080000000000001</v>
      </c>
      <c r="R657" s="247">
        <f>Q657*H657</f>
        <v>1.2624</v>
      </c>
      <c r="S657" s="247">
        <v>0</v>
      </c>
      <c r="T657" s="248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9" t="s">
        <v>152</v>
      </c>
      <c r="AT657" s="249" t="s">
        <v>136</v>
      </c>
      <c r="AU657" s="249" t="s">
        <v>91</v>
      </c>
      <c r="AY657" s="18" t="s">
        <v>133</v>
      </c>
      <c r="BE657" s="250">
        <f>IF(N657="základní",J657,0)</f>
        <v>0</v>
      </c>
      <c r="BF657" s="250">
        <f>IF(N657="snížená",J657,0)</f>
        <v>0</v>
      </c>
      <c r="BG657" s="250">
        <f>IF(N657="zákl. přenesená",J657,0)</f>
        <v>0</v>
      </c>
      <c r="BH657" s="250">
        <f>IF(N657="sníž. přenesená",J657,0)</f>
        <v>0</v>
      </c>
      <c r="BI657" s="250">
        <f>IF(N657="nulová",J657,0)</f>
        <v>0</v>
      </c>
      <c r="BJ657" s="18" t="s">
        <v>21</v>
      </c>
      <c r="BK657" s="250">
        <f>ROUND(I657*H657,2)</f>
        <v>0</v>
      </c>
      <c r="BL657" s="18" t="s">
        <v>152</v>
      </c>
      <c r="BM657" s="249" t="s">
        <v>1452</v>
      </c>
    </row>
    <row r="658" s="13" customFormat="1">
      <c r="A658" s="13"/>
      <c r="B658" s="261"/>
      <c r="C658" s="262"/>
      <c r="D658" s="251" t="s">
        <v>257</v>
      </c>
      <c r="E658" s="263" t="s">
        <v>1</v>
      </c>
      <c r="F658" s="264" t="s">
        <v>1453</v>
      </c>
      <c r="G658" s="262"/>
      <c r="H658" s="265">
        <v>2</v>
      </c>
      <c r="I658" s="266"/>
      <c r="J658" s="262"/>
      <c r="K658" s="262"/>
      <c r="L658" s="267"/>
      <c r="M658" s="268"/>
      <c r="N658" s="269"/>
      <c r="O658" s="269"/>
      <c r="P658" s="269"/>
      <c r="Q658" s="269"/>
      <c r="R658" s="269"/>
      <c r="S658" s="269"/>
      <c r="T658" s="27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71" t="s">
        <v>257</v>
      </c>
      <c r="AU658" s="271" t="s">
        <v>91</v>
      </c>
      <c r="AV658" s="13" t="s">
        <v>91</v>
      </c>
      <c r="AW658" s="13" t="s">
        <v>38</v>
      </c>
      <c r="AX658" s="13" t="s">
        <v>82</v>
      </c>
      <c r="AY658" s="271" t="s">
        <v>133</v>
      </c>
    </row>
    <row r="659" s="13" customFormat="1">
      <c r="A659" s="13"/>
      <c r="B659" s="261"/>
      <c r="C659" s="262"/>
      <c r="D659" s="251" t="s">
        <v>257</v>
      </c>
      <c r="E659" s="263" t="s">
        <v>1</v>
      </c>
      <c r="F659" s="264" t="s">
        <v>1454</v>
      </c>
      <c r="G659" s="262"/>
      <c r="H659" s="265">
        <v>1</v>
      </c>
      <c r="I659" s="266"/>
      <c r="J659" s="262"/>
      <c r="K659" s="262"/>
      <c r="L659" s="267"/>
      <c r="M659" s="268"/>
      <c r="N659" s="269"/>
      <c r="O659" s="269"/>
      <c r="P659" s="269"/>
      <c r="Q659" s="269"/>
      <c r="R659" s="269"/>
      <c r="S659" s="269"/>
      <c r="T659" s="27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71" t="s">
        <v>257</v>
      </c>
      <c r="AU659" s="271" t="s">
        <v>91</v>
      </c>
      <c r="AV659" s="13" t="s">
        <v>91</v>
      </c>
      <c r="AW659" s="13" t="s">
        <v>38</v>
      </c>
      <c r="AX659" s="13" t="s">
        <v>82</v>
      </c>
      <c r="AY659" s="271" t="s">
        <v>133</v>
      </c>
    </row>
    <row r="660" s="14" customFormat="1">
      <c r="A660" s="14"/>
      <c r="B660" s="272"/>
      <c r="C660" s="273"/>
      <c r="D660" s="251" t="s">
        <v>257</v>
      </c>
      <c r="E660" s="274" t="s">
        <v>1</v>
      </c>
      <c r="F660" s="275" t="s">
        <v>260</v>
      </c>
      <c r="G660" s="273"/>
      <c r="H660" s="276">
        <v>3</v>
      </c>
      <c r="I660" s="277"/>
      <c r="J660" s="273"/>
      <c r="K660" s="273"/>
      <c r="L660" s="278"/>
      <c r="M660" s="279"/>
      <c r="N660" s="280"/>
      <c r="O660" s="280"/>
      <c r="P660" s="280"/>
      <c r="Q660" s="280"/>
      <c r="R660" s="280"/>
      <c r="S660" s="280"/>
      <c r="T660" s="28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82" t="s">
        <v>257</v>
      </c>
      <c r="AU660" s="282" t="s">
        <v>91</v>
      </c>
      <c r="AV660" s="14" t="s">
        <v>152</v>
      </c>
      <c r="AW660" s="14" t="s">
        <v>38</v>
      </c>
      <c r="AX660" s="14" t="s">
        <v>21</v>
      </c>
      <c r="AY660" s="282" t="s">
        <v>133</v>
      </c>
    </row>
    <row r="661" s="2" customFormat="1" ht="16.5" customHeight="1">
      <c r="A661" s="39"/>
      <c r="B661" s="40"/>
      <c r="C661" s="237" t="s">
        <v>1455</v>
      </c>
      <c r="D661" s="237" t="s">
        <v>136</v>
      </c>
      <c r="E661" s="238" t="s">
        <v>1456</v>
      </c>
      <c r="F661" s="239" t="s">
        <v>1457</v>
      </c>
      <c r="G661" s="240" t="s">
        <v>289</v>
      </c>
      <c r="H661" s="241">
        <v>774</v>
      </c>
      <c r="I661" s="242"/>
      <c r="J661" s="243">
        <f>ROUND(I661*H661,2)</f>
        <v>0</v>
      </c>
      <c r="K661" s="244"/>
      <c r="L661" s="45"/>
      <c r="M661" s="245" t="s">
        <v>1</v>
      </c>
      <c r="N661" s="246" t="s">
        <v>47</v>
      </c>
      <c r="O661" s="92"/>
      <c r="P661" s="247">
        <f>O661*H661</f>
        <v>0</v>
      </c>
      <c r="Q661" s="247">
        <v>6.0000000000000002E-05</v>
      </c>
      <c r="R661" s="247">
        <f>Q661*H661</f>
        <v>0.046440000000000002</v>
      </c>
      <c r="S661" s="247">
        <v>0</v>
      </c>
      <c r="T661" s="248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9" t="s">
        <v>152</v>
      </c>
      <c r="AT661" s="249" t="s">
        <v>136</v>
      </c>
      <c r="AU661" s="249" t="s">
        <v>91</v>
      </c>
      <c r="AY661" s="18" t="s">
        <v>133</v>
      </c>
      <c r="BE661" s="250">
        <f>IF(N661="základní",J661,0)</f>
        <v>0</v>
      </c>
      <c r="BF661" s="250">
        <f>IF(N661="snížená",J661,0)</f>
        <v>0</v>
      </c>
      <c r="BG661" s="250">
        <f>IF(N661="zákl. přenesená",J661,0)</f>
        <v>0</v>
      </c>
      <c r="BH661" s="250">
        <f>IF(N661="sníž. přenesená",J661,0)</f>
        <v>0</v>
      </c>
      <c r="BI661" s="250">
        <f>IF(N661="nulová",J661,0)</f>
        <v>0</v>
      </c>
      <c r="BJ661" s="18" t="s">
        <v>21</v>
      </c>
      <c r="BK661" s="250">
        <f>ROUND(I661*H661,2)</f>
        <v>0</v>
      </c>
      <c r="BL661" s="18" t="s">
        <v>152</v>
      </c>
      <c r="BM661" s="249" t="s">
        <v>1458</v>
      </c>
    </row>
    <row r="662" s="13" customFormat="1">
      <c r="A662" s="13"/>
      <c r="B662" s="261"/>
      <c r="C662" s="262"/>
      <c r="D662" s="251" t="s">
        <v>257</v>
      </c>
      <c r="E662" s="263" t="s">
        <v>1</v>
      </c>
      <c r="F662" s="264" t="s">
        <v>1459</v>
      </c>
      <c r="G662" s="262"/>
      <c r="H662" s="265">
        <v>504</v>
      </c>
      <c r="I662" s="266"/>
      <c r="J662" s="262"/>
      <c r="K662" s="262"/>
      <c r="L662" s="267"/>
      <c r="M662" s="268"/>
      <c r="N662" s="269"/>
      <c r="O662" s="269"/>
      <c r="P662" s="269"/>
      <c r="Q662" s="269"/>
      <c r="R662" s="269"/>
      <c r="S662" s="269"/>
      <c r="T662" s="27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71" t="s">
        <v>257</v>
      </c>
      <c r="AU662" s="271" t="s">
        <v>91</v>
      </c>
      <c r="AV662" s="13" t="s">
        <v>91</v>
      </c>
      <c r="AW662" s="13" t="s">
        <v>38</v>
      </c>
      <c r="AX662" s="13" t="s">
        <v>82</v>
      </c>
      <c r="AY662" s="271" t="s">
        <v>133</v>
      </c>
    </row>
    <row r="663" s="13" customFormat="1">
      <c r="A663" s="13"/>
      <c r="B663" s="261"/>
      <c r="C663" s="262"/>
      <c r="D663" s="251" t="s">
        <v>257</v>
      </c>
      <c r="E663" s="263" t="s">
        <v>1</v>
      </c>
      <c r="F663" s="264" t="s">
        <v>1460</v>
      </c>
      <c r="G663" s="262"/>
      <c r="H663" s="265">
        <v>270</v>
      </c>
      <c r="I663" s="266"/>
      <c r="J663" s="262"/>
      <c r="K663" s="262"/>
      <c r="L663" s="267"/>
      <c r="M663" s="268"/>
      <c r="N663" s="269"/>
      <c r="O663" s="269"/>
      <c r="P663" s="269"/>
      <c r="Q663" s="269"/>
      <c r="R663" s="269"/>
      <c r="S663" s="269"/>
      <c r="T663" s="27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71" t="s">
        <v>257</v>
      </c>
      <c r="AU663" s="271" t="s">
        <v>91</v>
      </c>
      <c r="AV663" s="13" t="s">
        <v>91</v>
      </c>
      <c r="AW663" s="13" t="s">
        <v>38</v>
      </c>
      <c r="AX663" s="13" t="s">
        <v>82</v>
      </c>
      <c r="AY663" s="271" t="s">
        <v>133</v>
      </c>
    </row>
    <row r="664" s="14" customFormat="1">
      <c r="A664" s="14"/>
      <c r="B664" s="272"/>
      <c r="C664" s="273"/>
      <c r="D664" s="251" t="s">
        <v>257</v>
      </c>
      <c r="E664" s="274" t="s">
        <v>1</v>
      </c>
      <c r="F664" s="275" t="s">
        <v>260</v>
      </c>
      <c r="G664" s="273"/>
      <c r="H664" s="276">
        <v>774</v>
      </c>
      <c r="I664" s="277"/>
      <c r="J664" s="273"/>
      <c r="K664" s="273"/>
      <c r="L664" s="278"/>
      <c r="M664" s="279"/>
      <c r="N664" s="280"/>
      <c r="O664" s="280"/>
      <c r="P664" s="280"/>
      <c r="Q664" s="280"/>
      <c r="R664" s="280"/>
      <c r="S664" s="280"/>
      <c r="T664" s="28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82" t="s">
        <v>257</v>
      </c>
      <c r="AU664" s="282" t="s">
        <v>91</v>
      </c>
      <c r="AV664" s="14" t="s">
        <v>152</v>
      </c>
      <c r="AW664" s="14" t="s">
        <v>38</v>
      </c>
      <c r="AX664" s="14" t="s">
        <v>21</v>
      </c>
      <c r="AY664" s="282" t="s">
        <v>133</v>
      </c>
    </row>
    <row r="665" s="2" customFormat="1" ht="16.5" customHeight="1">
      <c r="A665" s="39"/>
      <c r="B665" s="40"/>
      <c r="C665" s="237" t="s">
        <v>1461</v>
      </c>
      <c r="D665" s="237" t="s">
        <v>136</v>
      </c>
      <c r="E665" s="238" t="s">
        <v>1462</v>
      </c>
      <c r="F665" s="239" t="s">
        <v>1463</v>
      </c>
      <c r="G665" s="240" t="s">
        <v>289</v>
      </c>
      <c r="H665" s="241">
        <v>13</v>
      </c>
      <c r="I665" s="242"/>
      <c r="J665" s="243">
        <f>ROUND(I665*H665,2)</f>
        <v>0</v>
      </c>
      <c r="K665" s="244"/>
      <c r="L665" s="45"/>
      <c r="M665" s="245" t="s">
        <v>1</v>
      </c>
      <c r="N665" s="246" t="s">
        <v>47</v>
      </c>
      <c r="O665" s="92"/>
      <c r="P665" s="247">
        <f>O665*H665</f>
        <v>0</v>
      </c>
      <c r="Q665" s="247">
        <v>0.00012999999999999999</v>
      </c>
      <c r="R665" s="247">
        <f>Q665*H665</f>
        <v>0.0016899999999999999</v>
      </c>
      <c r="S665" s="247">
        <v>0</v>
      </c>
      <c r="T665" s="248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9" t="s">
        <v>152</v>
      </c>
      <c r="AT665" s="249" t="s">
        <v>136</v>
      </c>
      <c r="AU665" s="249" t="s">
        <v>91</v>
      </c>
      <c r="AY665" s="18" t="s">
        <v>133</v>
      </c>
      <c r="BE665" s="250">
        <f>IF(N665="základní",J665,0)</f>
        <v>0</v>
      </c>
      <c r="BF665" s="250">
        <f>IF(N665="snížená",J665,0)</f>
        <v>0</v>
      </c>
      <c r="BG665" s="250">
        <f>IF(N665="zákl. přenesená",J665,0)</f>
        <v>0</v>
      </c>
      <c r="BH665" s="250">
        <f>IF(N665="sníž. přenesená",J665,0)</f>
        <v>0</v>
      </c>
      <c r="BI665" s="250">
        <f>IF(N665="nulová",J665,0)</f>
        <v>0</v>
      </c>
      <c r="BJ665" s="18" t="s">
        <v>21</v>
      </c>
      <c r="BK665" s="250">
        <f>ROUND(I665*H665,2)</f>
        <v>0</v>
      </c>
      <c r="BL665" s="18" t="s">
        <v>152</v>
      </c>
      <c r="BM665" s="249" t="s">
        <v>1464</v>
      </c>
    </row>
    <row r="666" s="13" customFormat="1">
      <c r="A666" s="13"/>
      <c r="B666" s="261"/>
      <c r="C666" s="262"/>
      <c r="D666" s="251" t="s">
        <v>257</v>
      </c>
      <c r="E666" s="263" t="s">
        <v>1</v>
      </c>
      <c r="F666" s="264" t="s">
        <v>1465</v>
      </c>
      <c r="G666" s="262"/>
      <c r="H666" s="265">
        <v>13</v>
      </c>
      <c r="I666" s="266"/>
      <c r="J666" s="262"/>
      <c r="K666" s="262"/>
      <c r="L666" s="267"/>
      <c r="M666" s="268"/>
      <c r="N666" s="269"/>
      <c r="O666" s="269"/>
      <c r="P666" s="269"/>
      <c r="Q666" s="269"/>
      <c r="R666" s="269"/>
      <c r="S666" s="269"/>
      <c r="T666" s="27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71" t="s">
        <v>257</v>
      </c>
      <c r="AU666" s="271" t="s">
        <v>91</v>
      </c>
      <c r="AV666" s="13" t="s">
        <v>91</v>
      </c>
      <c r="AW666" s="13" t="s">
        <v>38</v>
      </c>
      <c r="AX666" s="13" t="s">
        <v>21</v>
      </c>
      <c r="AY666" s="271" t="s">
        <v>133</v>
      </c>
    </row>
    <row r="667" s="12" customFormat="1" ht="22.8" customHeight="1">
      <c r="A667" s="12"/>
      <c r="B667" s="221"/>
      <c r="C667" s="222"/>
      <c r="D667" s="223" t="s">
        <v>81</v>
      </c>
      <c r="E667" s="235" t="s">
        <v>174</v>
      </c>
      <c r="F667" s="235" t="s">
        <v>470</v>
      </c>
      <c r="G667" s="222"/>
      <c r="H667" s="222"/>
      <c r="I667" s="225"/>
      <c r="J667" s="236">
        <f>BK667</f>
        <v>0</v>
      </c>
      <c r="K667" s="222"/>
      <c r="L667" s="227"/>
      <c r="M667" s="228"/>
      <c r="N667" s="229"/>
      <c r="O667" s="229"/>
      <c r="P667" s="230">
        <f>SUM(P668:P871)</f>
        <v>0</v>
      </c>
      <c r="Q667" s="229"/>
      <c r="R667" s="230">
        <f>SUM(R668:R871)</f>
        <v>26.777404310000001</v>
      </c>
      <c r="S667" s="229"/>
      <c r="T667" s="231">
        <f>SUM(T668:T871)</f>
        <v>109.37408500000001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32" t="s">
        <v>21</v>
      </c>
      <c r="AT667" s="233" t="s">
        <v>81</v>
      </c>
      <c r="AU667" s="233" t="s">
        <v>21</v>
      </c>
      <c r="AY667" s="232" t="s">
        <v>133</v>
      </c>
      <c r="BK667" s="234">
        <f>SUM(BK668:BK871)</f>
        <v>0</v>
      </c>
    </row>
    <row r="668" s="2" customFormat="1" ht="21.75" customHeight="1">
      <c r="A668" s="39"/>
      <c r="B668" s="40"/>
      <c r="C668" s="237" t="s">
        <v>1466</v>
      </c>
      <c r="D668" s="237" t="s">
        <v>136</v>
      </c>
      <c r="E668" s="238" t="s">
        <v>1467</v>
      </c>
      <c r="F668" s="239" t="s">
        <v>1468</v>
      </c>
      <c r="G668" s="240" t="s">
        <v>917</v>
      </c>
      <c r="H668" s="241">
        <v>102.77</v>
      </c>
      <c r="I668" s="242"/>
      <c r="J668" s="243">
        <f>ROUND(I668*H668,2)</f>
        <v>0</v>
      </c>
      <c r="K668" s="244"/>
      <c r="L668" s="45"/>
      <c r="M668" s="245" t="s">
        <v>1</v>
      </c>
      <c r="N668" s="246" t="s">
        <v>47</v>
      </c>
      <c r="O668" s="92"/>
      <c r="P668" s="247">
        <f>O668*H668</f>
        <v>0</v>
      </c>
      <c r="Q668" s="247">
        <v>0</v>
      </c>
      <c r="R668" s="247">
        <f>Q668*H668</f>
        <v>0</v>
      </c>
      <c r="S668" s="247">
        <v>0</v>
      </c>
      <c r="T668" s="248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9" t="s">
        <v>152</v>
      </c>
      <c r="AT668" s="249" t="s">
        <v>136</v>
      </c>
      <c r="AU668" s="249" t="s">
        <v>91</v>
      </c>
      <c r="AY668" s="18" t="s">
        <v>133</v>
      </c>
      <c r="BE668" s="250">
        <f>IF(N668="základní",J668,0)</f>
        <v>0</v>
      </c>
      <c r="BF668" s="250">
        <f>IF(N668="snížená",J668,0)</f>
        <v>0</v>
      </c>
      <c r="BG668" s="250">
        <f>IF(N668="zákl. přenesená",J668,0)</f>
        <v>0</v>
      </c>
      <c r="BH668" s="250">
        <f>IF(N668="sníž. přenesená",J668,0)</f>
        <v>0</v>
      </c>
      <c r="BI668" s="250">
        <f>IF(N668="nulová",J668,0)</f>
        <v>0</v>
      </c>
      <c r="BJ668" s="18" t="s">
        <v>21</v>
      </c>
      <c r="BK668" s="250">
        <f>ROUND(I668*H668,2)</f>
        <v>0</v>
      </c>
      <c r="BL668" s="18" t="s">
        <v>152</v>
      </c>
      <c r="BM668" s="249" t="s">
        <v>1469</v>
      </c>
    </row>
    <row r="669" s="13" customFormat="1">
      <c r="A669" s="13"/>
      <c r="B669" s="261"/>
      <c r="C669" s="262"/>
      <c r="D669" s="251" t="s">
        <v>257</v>
      </c>
      <c r="E669" s="263" t="s">
        <v>1</v>
      </c>
      <c r="F669" s="264" t="s">
        <v>1470</v>
      </c>
      <c r="G669" s="262"/>
      <c r="H669" s="265">
        <v>47.799999999999997</v>
      </c>
      <c r="I669" s="266"/>
      <c r="J669" s="262"/>
      <c r="K669" s="262"/>
      <c r="L669" s="267"/>
      <c r="M669" s="268"/>
      <c r="N669" s="269"/>
      <c r="O669" s="269"/>
      <c r="P669" s="269"/>
      <c r="Q669" s="269"/>
      <c r="R669" s="269"/>
      <c r="S669" s="269"/>
      <c r="T669" s="27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71" t="s">
        <v>257</v>
      </c>
      <c r="AU669" s="271" t="s">
        <v>91</v>
      </c>
      <c r="AV669" s="13" t="s">
        <v>91</v>
      </c>
      <c r="AW669" s="13" t="s">
        <v>38</v>
      </c>
      <c r="AX669" s="13" t="s">
        <v>82</v>
      </c>
      <c r="AY669" s="271" t="s">
        <v>133</v>
      </c>
    </row>
    <row r="670" s="13" customFormat="1">
      <c r="A670" s="13"/>
      <c r="B670" s="261"/>
      <c r="C670" s="262"/>
      <c r="D670" s="251" t="s">
        <v>257</v>
      </c>
      <c r="E670" s="263" t="s">
        <v>1</v>
      </c>
      <c r="F670" s="264" t="s">
        <v>1471</v>
      </c>
      <c r="G670" s="262"/>
      <c r="H670" s="265">
        <v>54.969999999999999</v>
      </c>
      <c r="I670" s="266"/>
      <c r="J670" s="262"/>
      <c r="K670" s="262"/>
      <c r="L670" s="267"/>
      <c r="M670" s="268"/>
      <c r="N670" s="269"/>
      <c r="O670" s="269"/>
      <c r="P670" s="269"/>
      <c r="Q670" s="269"/>
      <c r="R670" s="269"/>
      <c r="S670" s="269"/>
      <c r="T670" s="27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71" t="s">
        <v>257</v>
      </c>
      <c r="AU670" s="271" t="s">
        <v>91</v>
      </c>
      <c r="AV670" s="13" t="s">
        <v>91</v>
      </c>
      <c r="AW670" s="13" t="s">
        <v>38</v>
      </c>
      <c r="AX670" s="13" t="s">
        <v>82</v>
      </c>
      <c r="AY670" s="271" t="s">
        <v>133</v>
      </c>
    </row>
    <row r="671" s="14" customFormat="1">
      <c r="A671" s="14"/>
      <c r="B671" s="272"/>
      <c r="C671" s="273"/>
      <c r="D671" s="251" t="s">
        <v>257</v>
      </c>
      <c r="E671" s="274" t="s">
        <v>1</v>
      </c>
      <c r="F671" s="275" t="s">
        <v>260</v>
      </c>
      <c r="G671" s="273"/>
      <c r="H671" s="276">
        <v>102.77</v>
      </c>
      <c r="I671" s="277"/>
      <c r="J671" s="273"/>
      <c r="K671" s="273"/>
      <c r="L671" s="278"/>
      <c r="M671" s="279"/>
      <c r="N671" s="280"/>
      <c r="O671" s="280"/>
      <c r="P671" s="280"/>
      <c r="Q671" s="280"/>
      <c r="R671" s="280"/>
      <c r="S671" s="280"/>
      <c r="T671" s="28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82" t="s">
        <v>257</v>
      </c>
      <c r="AU671" s="282" t="s">
        <v>91</v>
      </c>
      <c r="AV671" s="14" t="s">
        <v>152</v>
      </c>
      <c r="AW671" s="14" t="s">
        <v>38</v>
      </c>
      <c r="AX671" s="14" t="s">
        <v>21</v>
      </c>
      <c r="AY671" s="282" t="s">
        <v>133</v>
      </c>
    </row>
    <row r="672" s="2" customFormat="1" ht="21.75" customHeight="1">
      <c r="A672" s="39"/>
      <c r="B672" s="40"/>
      <c r="C672" s="237" t="s">
        <v>1472</v>
      </c>
      <c r="D672" s="237" t="s">
        <v>136</v>
      </c>
      <c r="E672" s="238" t="s">
        <v>1473</v>
      </c>
      <c r="F672" s="239" t="s">
        <v>1474</v>
      </c>
      <c r="G672" s="240" t="s">
        <v>917</v>
      </c>
      <c r="H672" s="241">
        <v>1154.5219999999999</v>
      </c>
      <c r="I672" s="242"/>
      <c r="J672" s="243">
        <f>ROUND(I672*H672,2)</f>
        <v>0</v>
      </c>
      <c r="K672" s="244"/>
      <c r="L672" s="45"/>
      <c r="M672" s="245" t="s">
        <v>1</v>
      </c>
      <c r="N672" s="246" t="s">
        <v>47</v>
      </c>
      <c r="O672" s="92"/>
      <c r="P672" s="247">
        <f>O672*H672</f>
        <v>0</v>
      </c>
      <c r="Q672" s="247">
        <v>0</v>
      </c>
      <c r="R672" s="247">
        <f>Q672*H672</f>
        <v>0</v>
      </c>
      <c r="S672" s="247">
        <v>0</v>
      </c>
      <c r="T672" s="248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49" t="s">
        <v>152</v>
      </c>
      <c r="AT672" s="249" t="s">
        <v>136</v>
      </c>
      <c r="AU672" s="249" t="s">
        <v>91</v>
      </c>
      <c r="AY672" s="18" t="s">
        <v>133</v>
      </c>
      <c r="BE672" s="250">
        <f>IF(N672="základní",J672,0)</f>
        <v>0</v>
      </c>
      <c r="BF672" s="250">
        <f>IF(N672="snížená",J672,0)</f>
        <v>0</v>
      </c>
      <c r="BG672" s="250">
        <f>IF(N672="zákl. přenesená",J672,0)</f>
        <v>0</v>
      </c>
      <c r="BH672" s="250">
        <f>IF(N672="sníž. přenesená",J672,0)</f>
        <v>0</v>
      </c>
      <c r="BI672" s="250">
        <f>IF(N672="nulová",J672,0)</f>
        <v>0</v>
      </c>
      <c r="BJ672" s="18" t="s">
        <v>21</v>
      </c>
      <c r="BK672" s="250">
        <f>ROUND(I672*H672,2)</f>
        <v>0</v>
      </c>
      <c r="BL672" s="18" t="s">
        <v>152</v>
      </c>
      <c r="BM672" s="249" t="s">
        <v>1475</v>
      </c>
    </row>
    <row r="673" s="13" customFormat="1">
      <c r="A673" s="13"/>
      <c r="B673" s="261"/>
      <c r="C673" s="262"/>
      <c r="D673" s="251" t="s">
        <v>257</v>
      </c>
      <c r="E673" s="263" t="s">
        <v>1</v>
      </c>
      <c r="F673" s="264" t="s">
        <v>1476</v>
      </c>
      <c r="G673" s="262"/>
      <c r="H673" s="265">
        <v>916</v>
      </c>
      <c r="I673" s="266"/>
      <c r="J673" s="262"/>
      <c r="K673" s="262"/>
      <c r="L673" s="267"/>
      <c r="M673" s="268"/>
      <c r="N673" s="269"/>
      <c r="O673" s="269"/>
      <c r="P673" s="269"/>
      <c r="Q673" s="269"/>
      <c r="R673" s="269"/>
      <c r="S673" s="269"/>
      <c r="T673" s="27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71" t="s">
        <v>257</v>
      </c>
      <c r="AU673" s="271" t="s">
        <v>91</v>
      </c>
      <c r="AV673" s="13" t="s">
        <v>91</v>
      </c>
      <c r="AW673" s="13" t="s">
        <v>38</v>
      </c>
      <c r="AX673" s="13" t="s">
        <v>82</v>
      </c>
      <c r="AY673" s="271" t="s">
        <v>133</v>
      </c>
    </row>
    <row r="674" s="13" customFormat="1">
      <c r="A674" s="13"/>
      <c r="B674" s="261"/>
      <c r="C674" s="262"/>
      <c r="D674" s="251" t="s">
        <v>257</v>
      </c>
      <c r="E674" s="263" t="s">
        <v>1</v>
      </c>
      <c r="F674" s="264" t="s">
        <v>1477</v>
      </c>
      <c r="G674" s="262"/>
      <c r="H674" s="265">
        <v>238.52199999999999</v>
      </c>
      <c r="I674" s="266"/>
      <c r="J674" s="262"/>
      <c r="K674" s="262"/>
      <c r="L674" s="267"/>
      <c r="M674" s="268"/>
      <c r="N674" s="269"/>
      <c r="O674" s="269"/>
      <c r="P674" s="269"/>
      <c r="Q674" s="269"/>
      <c r="R674" s="269"/>
      <c r="S674" s="269"/>
      <c r="T674" s="27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71" t="s">
        <v>257</v>
      </c>
      <c r="AU674" s="271" t="s">
        <v>91</v>
      </c>
      <c r="AV674" s="13" t="s">
        <v>91</v>
      </c>
      <c r="AW674" s="13" t="s">
        <v>38</v>
      </c>
      <c r="AX674" s="13" t="s">
        <v>82</v>
      </c>
      <c r="AY674" s="271" t="s">
        <v>133</v>
      </c>
    </row>
    <row r="675" s="14" customFormat="1">
      <c r="A675" s="14"/>
      <c r="B675" s="272"/>
      <c r="C675" s="273"/>
      <c r="D675" s="251" t="s">
        <v>257</v>
      </c>
      <c r="E675" s="274" t="s">
        <v>1</v>
      </c>
      <c r="F675" s="275" t="s">
        <v>260</v>
      </c>
      <c r="G675" s="273"/>
      <c r="H675" s="276">
        <v>1154.5219999999999</v>
      </c>
      <c r="I675" s="277"/>
      <c r="J675" s="273"/>
      <c r="K675" s="273"/>
      <c r="L675" s="278"/>
      <c r="M675" s="279"/>
      <c r="N675" s="280"/>
      <c r="O675" s="280"/>
      <c r="P675" s="280"/>
      <c r="Q675" s="280"/>
      <c r="R675" s="280"/>
      <c r="S675" s="280"/>
      <c r="T675" s="28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82" t="s">
        <v>257</v>
      </c>
      <c r="AU675" s="282" t="s">
        <v>91</v>
      </c>
      <c r="AV675" s="14" t="s">
        <v>152</v>
      </c>
      <c r="AW675" s="14" t="s">
        <v>38</v>
      </c>
      <c r="AX675" s="14" t="s">
        <v>21</v>
      </c>
      <c r="AY675" s="282" t="s">
        <v>133</v>
      </c>
    </row>
    <row r="676" s="2" customFormat="1" ht="21.75" customHeight="1">
      <c r="A676" s="39"/>
      <c r="B676" s="40"/>
      <c r="C676" s="237" t="s">
        <v>1478</v>
      </c>
      <c r="D676" s="237" t="s">
        <v>136</v>
      </c>
      <c r="E676" s="238" t="s">
        <v>1479</v>
      </c>
      <c r="F676" s="239" t="s">
        <v>1480</v>
      </c>
      <c r="G676" s="240" t="s">
        <v>917</v>
      </c>
      <c r="H676" s="241">
        <v>102.77</v>
      </c>
      <c r="I676" s="242"/>
      <c r="J676" s="243">
        <f>ROUND(I676*H676,2)</f>
        <v>0</v>
      </c>
      <c r="K676" s="244"/>
      <c r="L676" s="45"/>
      <c r="M676" s="245" t="s">
        <v>1</v>
      </c>
      <c r="N676" s="246" t="s">
        <v>47</v>
      </c>
      <c r="O676" s="92"/>
      <c r="P676" s="247">
        <f>O676*H676</f>
        <v>0</v>
      </c>
      <c r="Q676" s="247">
        <v>2.0000000000000002E-05</v>
      </c>
      <c r="R676" s="247">
        <f>Q676*H676</f>
        <v>0.0020554000000000002</v>
      </c>
      <c r="S676" s="247">
        <v>0</v>
      </c>
      <c r="T676" s="248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49" t="s">
        <v>152</v>
      </c>
      <c r="AT676" s="249" t="s">
        <v>136</v>
      </c>
      <c r="AU676" s="249" t="s">
        <v>91</v>
      </c>
      <c r="AY676" s="18" t="s">
        <v>133</v>
      </c>
      <c r="BE676" s="250">
        <f>IF(N676="základní",J676,0)</f>
        <v>0</v>
      </c>
      <c r="BF676" s="250">
        <f>IF(N676="snížená",J676,0)</f>
        <v>0</v>
      </c>
      <c r="BG676" s="250">
        <f>IF(N676="zákl. přenesená",J676,0)</f>
        <v>0</v>
      </c>
      <c r="BH676" s="250">
        <f>IF(N676="sníž. přenesená",J676,0)</f>
        <v>0</v>
      </c>
      <c r="BI676" s="250">
        <f>IF(N676="nulová",J676,0)</f>
        <v>0</v>
      </c>
      <c r="BJ676" s="18" t="s">
        <v>21</v>
      </c>
      <c r="BK676" s="250">
        <f>ROUND(I676*H676,2)</f>
        <v>0</v>
      </c>
      <c r="BL676" s="18" t="s">
        <v>152</v>
      </c>
      <c r="BM676" s="249" t="s">
        <v>1481</v>
      </c>
    </row>
    <row r="677" s="2" customFormat="1">
      <c r="A677" s="39"/>
      <c r="B677" s="40"/>
      <c r="C677" s="41"/>
      <c r="D677" s="251" t="s">
        <v>142</v>
      </c>
      <c r="E677" s="41"/>
      <c r="F677" s="252" t="s">
        <v>1482</v>
      </c>
      <c r="G677" s="41"/>
      <c r="H677" s="41"/>
      <c r="I677" s="145"/>
      <c r="J677" s="41"/>
      <c r="K677" s="41"/>
      <c r="L677" s="45"/>
      <c r="M677" s="253"/>
      <c r="N677" s="254"/>
      <c r="O677" s="92"/>
      <c r="P677" s="92"/>
      <c r="Q677" s="92"/>
      <c r="R677" s="92"/>
      <c r="S677" s="92"/>
      <c r="T677" s="93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142</v>
      </c>
      <c r="AU677" s="18" t="s">
        <v>91</v>
      </c>
    </row>
    <row r="678" s="2" customFormat="1" ht="16.5" customHeight="1">
      <c r="A678" s="39"/>
      <c r="B678" s="40"/>
      <c r="C678" s="283" t="s">
        <v>1483</v>
      </c>
      <c r="D678" s="283" t="s">
        <v>341</v>
      </c>
      <c r="E678" s="284" t="s">
        <v>1484</v>
      </c>
      <c r="F678" s="285" t="s">
        <v>1485</v>
      </c>
      <c r="G678" s="286" t="s">
        <v>328</v>
      </c>
      <c r="H678" s="287">
        <v>0.048000000000000001</v>
      </c>
      <c r="I678" s="288"/>
      <c r="J678" s="289">
        <f>ROUND(I678*H678,2)</f>
        <v>0</v>
      </c>
      <c r="K678" s="290"/>
      <c r="L678" s="291"/>
      <c r="M678" s="292" t="s">
        <v>1</v>
      </c>
      <c r="N678" s="293" t="s">
        <v>47</v>
      </c>
      <c r="O678" s="92"/>
      <c r="P678" s="247">
        <f>O678*H678</f>
        <v>0</v>
      </c>
      <c r="Q678" s="247">
        <v>1</v>
      </c>
      <c r="R678" s="247">
        <f>Q678*H678</f>
        <v>0.048000000000000001</v>
      </c>
      <c r="S678" s="247">
        <v>0</v>
      </c>
      <c r="T678" s="248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49" t="s">
        <v>170</v>
      </c>
      <c r="AT678" s="249" t="s">
        <v>341</v>
      </c>
      <c r="AU678" s="249" t="s">
        <v>91</v>
      </c>
      <c r="AY678" s="18" t="s">
        <v>133</v>
      </c>
      <c r="BE678" s="250">
        <f>IF(N678="základní",J678,0)</f>
        <v>0</v>
      </c>
      <c r="BF678" s="250">
        <f>IF(N678="snížená",J678,0)</f>
        <v>0</v>
      </c>
      <c r="BG678" s="250">
        <f>IF(N678="zákl. přenesená",J678,0)</f>
        <v>0</v>
      </c>
      <c r="BH678" s="250">
        <f>IF(N678="sníž. přenesená",J678,0)</f>
        <v>0</v>
      </c>
      <c r="BI678" s="250">
        <f>IF(N678="nulová",J678,0)</f>
        <v>0</v>
      </c>
      <c r="BJ678" s="18" t="s">
        <v>21</v>
      </c>
      <c r="BK678" s="250">
        <f>ROUND(I678*H678,2)</f>
        <v>0</v>
      </c>
      <c r="BL678" s="18" t="s">
        <v>152</v>
      </c>
      <c r="BM678" s="249" t="s">
        <v>1486</v>
      </c>
    </row>
    <row r="679" s="2" customFormat="1">
      <c r="A679" s="39"/>
      <c r="B679" s="40"/>
      <c r="C679" s="41"/>
      <c r="D679" s="251" t="s">
        <v>142</v>
      </c>
      <c r="E679" s="41"/>
      <c r="F679" s="252" t="s">
        <v>1487</v>
      </c>
      <c r="G679" s="41"/>
      <c r="H679" s="41"/>
      <c r="I679" s="145"/>
      <c r="J679" s="41"/>
      <c r="K679" s="41"/>
      <c r="L679" s="45"/>
      <c r="M679" s="253"/>
      <c r="N679" s="254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142</v>
      </c>
      <c r="AU679" s="18" t="s">
        <v>91</v>
      </c>
    </row>
    <row r="680" s="13" customFormat="1">
      <c r="A680" s="13"/>
      <c r="B680" s="261"/>
      <c r="C680" s="262"/>
      <c r="D680" s="251" t="s">
        <v>257</v>
      </c>
      <c r="E680" s="263" t="s">
        <v>1</v>
      </c>
      <c r="F680" s="264" t="s">
        <v>1488</v>
      </c>
      <c r="G680" s="262"/>
      <c r="H680" s="265">
        <v>0.048000000000000001</v>
      </c>
      <c r="I680" s="266"/>
      <c r="J680" s="262"/>
      <c r="K680" s="262"/>
      <c r="L680" s="267"/>
      <c r="M680" s="268"/>
      <c r="N680" s="269"/>
      <c r="O680" s="269"/>
      <c r="P680" s="269"/>
      <c r="Q680" s="269"/>
      <c r="R680" s="269"/>
      <c r="S680" s="269"/>
      <c r="T680" s="27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71" t="s">
        <v>257</v>
      </c>
      <c r="AU680" s="271" t="s">
        <v>91</v>
      </c>
      <c r="AV680" s="13" t="s">
        <v>91</v>
      </c>
      <c r="AW680" s="13" t="s">
        <v>38</v>
      </c>
      <c r="AX680" s="13" t="s">
        <v>21</v>
      </c>
      <c r="AY680" s="271" t="s">
        <v>133</v>
      </c>
    </row>
    <row r="681" s="2" customFormat="1" ht="21.75" customHeight="1">
      <c r="A681" s="39"/>
      <c r="B681" s="40"/>
      <c r="C681" s="283" t="s">
        <v>1489</v>
      </c>
      <c r="D681" s="283" t="s">
        <v>341</v>
      </c>
      <c r="E681" s="284" t="s">
        <v>1490</v>
      </c>
      <c r="F681" s="285" t="s">
        <v>1491</v>
      </c>
      <c r="G681" s="286" t="s">
        <v>328</v>
      </c>
      <c r="H681" s="287">
        <v>0.055</v>
      </c>
      <c r="I681" s="288"/>
      <c r="J681" s="289">
        <f>ROUND(I681*H681,2)</f>
        <v>0</v>
      </c>
      <c r="K681" s="290"/>
      <c r="L681" s="291"/>
      <c r="M681" s="292" t="s">
        <v>1</v>
      </c>
      <c r="N681" s="293" t="s">
        <v>47</v>
      </c>
      <c r="O681" s="92"/>
      <c r="P681" s="247">
        <f>O681*H681</f>
        <v>0</v>
      </c>
      <c r="Q681" s="247">
        <v>0</v>
      </c>
      <c r="R681" s="247">
        <f>Q681*H681</f>
        <v>0</v>
      </c>
      <c r="S681" s="247">
        <v>0</v>
      </c>
      <c r="T681" s="248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49" t="s">
        <v>170</v>
      </c>
      <c r="AT681" s="249" t="s">
        <v>341</v>
      </c>
      <c r="AU681" s="249" t="s">
        <v>91</v>
      </c>
      <c r="AY681" s="18" t="s">
        <v>133</v>
      </c>
      <c r="BE681" s="250">
        <f>IF(N681="základní",J681,0)</f>
        <v>0</v>
      </c>
      <c r="BF681" s="250">
        <f>IF(N681="snížená",J681,0)</f>
        <v>0</v>
      </c>
      <c r="BG681" s="250">
        <f>IF(N681="zákl. přenesená",J681,0)</f>
        <v>0</v>
      </c>
      <c r="BH681" s="250">
        <f>IF(N681="sníž. přenesená",J681,0)</f>
        <v>0</v>
      </c>
      <c r="BI681" s="250">
        <f>IF(N681="nulová",J681,0)</f>
        <v>0</v>
      </c>
      <c r="BJ681" s="18" t="s">
        <v>21</v>
      </c>
      <c r="BK681" s="250">
        <f>ROUND(I681*H681,2)</f>
        <v>0</v>
      </c>
      <c r="BL681" s="18" t="s">
        <v>152</v>
      </c>
      <c r="BM681" s="249" t="s">
        <v>1492</v>
      </c>
    </row>
    <row r="682" s="13" customFormat="1">
      <c r="A682" s="13"/>
      <c r="B682" s="261"/>
      <c r="C682" s="262"/>
      <c r="D682" s="251" t="s">
        <v>257</v>
      </c>
      <c r="E682" s="263" t="s">
        <v>1</v>
      </c>
      <c r="F682" s="264" t="s">
        <v>1493</v>
      </c>
      <c r="G682" s="262"/>
      <c r="H682" s="265">
        <v>0.055</v>
      </c>
      <c r="I682" s="266"/>
      <c r="J682" s="262"/>
      <c r="K682" s="262"/>
      <c r="L682" s="267"/>
      <c r="M682" s="268"/>
      <c r="N682" s="269"/>
      <c r="O682" s="269"/>
      <c r="P682" s="269"/>
      <c r="Q682" s="269"/>
      <c r="R682" s="269"/>
      <c r="S682" s="269"/>
      <c r="T682" s="270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71" t="s">
        <v>257</v>
      </c>
      <c r="AU682" s="271" t="s">
        <v>91</v>
      </c>
      <c r="AV682" s="13" t="s">
        <v>91</v>
      </c>
      <c r="AW682" s="13" t="s">
        <v>38</v>
      </c>
      <c r="AX682" s="13" t="s">
        <v>21</v>
      </c>
      <c r="AY682" s="271" t="s">
        <v>133</v>
      </c>
    </row>
    <row r="683" s="2" customFormat="1" ht="21.75" customHeight="1">
      <c r="A683" s="39"/>
      <c r="B683" s="40"/>
      <c r="C683" s="237" t="s">
        <v>1494</v>
      </c>
      <c r="D683" s="237" t="s">
        <v>136</v>
      </c>
      <c r="E683" s="238" t="s">
        <v>1495</v>
      </c>
      <c r="F683" s="239" t="s">
        <v>1496</v>
      </c>
      <c r="G683" s="240" t="s">
        <v>917</v>
      </c>
      <c r="H683" s="241">
        <v>1154.5219999999999</v>
      </c>
      <c r="I683" s="242"/>
      <c r="J683" s="243">
        <f>ROUND(I683*H683,2)</f>
        <v>0</v>
      </c>
      <c r="K683" s="244"/>
      <c r="L683" s="45"/>
      <c r="M683" s="245" t="s">
        <v>1</v>
      </c>
      <c r="N683" s="246" t="s">
        <v>47</v>
      </c>
      <c r="O683" s="92"/>
      <c r="P683" s="247">
        <f>O683*H683</f>
        <v>0</v>
      </c>
      <c r="Q683" s="247">
        <v>2.0000000000000002E-05</v>
      </c>
      <c r="R683" s="247">
        <f>Q683*H683</f>
        <v>0.02309044</v>
      </c>
      <c r="S683" s="247">
        <v>0</v>
      </c>
      <c r="T683" s="248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49" t="s">
        <v>152</v>
      </c>
      <c r="AT683" s="249" t="s">
        <v>136</v>
      </c>
      <c r="AU683" s="249" t="s">
        <v>91</v>
      </c>
      <c r="AY683" s="18" t="s">
        <v>133</v>
      </c>
      <c r="BE683" s="250">
        <f>IF(N683="základní",J683,0)</f>
        <v>0</v>
      </c>
      <c r="BF683" s="250">
        <f>IF(N683="snížená",J683,0)</f>
        <v>0</v>
      </c>
      <c r="BG683" s="250">
        <f>IF(N683="zákl. přenesená",J683,0)</f>
        <v>0</v>
      </c>
      <c r="BH683" s="250">
        <f>IF(N683="sníž. přenesená",J683,0)</f>
        <v>0</v>
      </c>
      <c r="BI683" s="250">
        <f>IF(N683="nulová",J683,0)</f>
        <v>0</v>
      </c>
      <c r="BJ683" s="18" t="s">
        <v>21</v>
      </c>
      <c r="BK683" s="250">
        <f>ROUND(I683*H683,2)</f>
        <v>0</v>
      </c>
      <c r="BL683" s="18" t="s">
        <v>152</v>
      </c>
      <c r="BM683" s="249" t="s">
        <v>1497</v>
      </c>
    </row>
    <row r="684" s="2" customFormat="1">
      <c r="A684" s="39"/>
      <c r="B684" s="40"/>
      <c r="C684" s="41"/>
      <c r="D684" s="251" t="s">
        <v>142</v>
      </c>
      <c r="E684" s="41"/>
      <c r="F684" s="252" t="s">
        <v>1498</v>
      </c>
      <c r="G684" s="41"/>
      <c r="H684" s="41"/>
      <c r="I684" s="145"/>
      <c r="J684" s="41"/>
      <c r="K684" s="41"/>
      <c r="L684" s="45"/>
      <c r="M684" s="253"/>
      <c r="N684" s="254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142</v>
      </c>
      <c r="AU684" s="18" t="s">
        <v>91</v>
      </c>
    </row>
    <row r="685" s="2" customFormat="1" ht="16.5" customHeight="1">
      <c r="A685" s="39"/>
      <c r="B685" s="40"/>
      <c r="C685" s="283" t="s">
        <v>1499</v>
      </c>
      <c r="D685" s="283" t="s">
        <v>341</v>
      </c>
      <c r="E685" s="284" t="s">
        <v>1484</v>
      </c>
      <c r="F685" s="285" t="s">
        <v>1485</v>
      </c>
      <c r="G685" s="286" t="s">
        <v>328</v>
      </c>
      <c r="H685" s="287">
        <v>1.155</v>
      </c>
      <c r="I685" s="288"/>
      <c r="J685" s="289">
        <f>ROUND(I685*H685,2)</f>
        <v>0</v>
      </c>
      <c r="K685" s="290"/>
      <c r="L685" s="291"/>
      <c r="M685" s="292" t="s">
        <v>1</v>
      </c>
      <c r="N685" s="293" t="s">
        <v>47</v>
      </c>
      <c r="O685" s="92"/>
      <c r="P685" s="247">
        <f>O685*H685</f>
        <v>0</v>
      </c>
      <c r="Q685" s="247">
        <v>1</v>
      </c>
      <c r="R685" s="247">
        <f>Q685*H685</f>
        <v>1.155</v>
      </c>
      <c r="S685" s="247">
        <v>0</v>
      </c>
      <c r="T685" s="248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49" t="s">
        <v>170</v>
      </c>
      <c r="AT685" s="249" t="s">
        <v>341</v>
      </c>
      <c r="AU685" s="249" t="s">
        <v>91</v>
      </c>
      <c r="AY685" s="18" t="s">
        <v>133</v>
      </c>
      <c r="BE685" s="250">
        <f>IF(N685="základní",J685,0)</f>
        <v>0</v>
      </c>
      <c r="BF685" s="250">
        <f>IF(N685="snížená",J685,0)</f>
        <v>0</v>
      </c>
      <c r="BG685" s="250">
        <f>IF(N685="zákl. přenesená",J685,0)</f>
        <v>0</v>
      </c>
      <c r="BH685" s="250">
        <f>IF(N685="sníž. přenesená",J685,0)</f>
        <v>0</v>
      </c>
      <c r="BI685" s="250">
        <f>IF(N685="nulová",J685,0)</f>
        <v>0</v>
      </c>
      <c r="BJ685" s="18" t="s">
        <v>21</v>
      </c>
      <c r="BK685" s="250">
        <f>ROUND(I685*H685,2)</f>
        <v>0</v>
      </c>
      <c r="BL685" s="18" t="s">
        <v>152</v>
      </c>
      <c r="BM685" s="249" t="s">
        <v>1500</v>
      </c>
    </row>
    <row r="686" s="2" customFormat="1">
      <c r="A686" s="39"/>
      <c r="B686" s="40"/>
      <c r="C686" s="41"/>
      <c r="D686" s="251" t="s">
        <v>142</v>
      </c>
      <c r="E686" s="41"/>
      <c r="F686" s="252" t="s">
        <v>1487</v>
      </c>
      <c r="G686" s="41"/>
      <c r="H686" s="41"/>
      <c r="I686" s="145"/>
      <c r="J686" s="41"/>
      <c r="K686" s="41"/>
      <c r="L686" s="45"/>
      <c r="M686" s="253"/>
      <c r="N686" s="254"/>
      <c r="O686" s="92"/>
      <c r="P686" s="92"/>
      <c r="Q686" s="92"/>
      <c r="R686" s="92"/>
      <c r="S686" s="92"/>
      <c r="T686" s="93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142</v>
      </c>
      <c r="AU686" s="18" t="s">
        <v>91</v>
      </c>
    </row>
    <row r="687" s="13" customFormat="1">
      <c r="A687" s="13"/>
      <c r="B687" s="261"/>
      <c r="C687" s="262"/>
      <c r="D687" s="251" t="s">
        <v>257</v>
      </c>
      <c r="E687" s="263" t="s">
        <v>1</v>
      </c>
      <c r="F687" s="264" t="s">
        <v>1501</v>
      </c>
      <c r="G687" s="262"/>
      <c r="H687" s="265">
        <v>1.155</v>
      </c>
      <c r="I687" s="266"/>
      <c r="J687" s="262"/>
      <c r="K687" s="262"/>
      <c r="L687" s="267"/>
      <c r="M687" s="268"/>
      <c r="N687" s="269"/>
      <c r="O687" s="269"/>
      <c r="P687" s="269"/>
      <c r="Q687" s="269"/>
      <c r="R687" s="269"/>
      <c r="S687" s="269"/>
      <c r="T687" s="270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71" t="s">
        <v>257</v>
      </c>
      <c r="AU687" s="271" t="s">
        <v>91</v>
      </c>
      <c r="AV687" s="13" t="s">
        <v>91</v>
      </c>
      <c r="AW687" s="13" t="s">
        <v>38</v>
      </c>
      <c r="AX687" s="13" t="s">
        <v>21</v>
      </c>
      <c r="AY687" s="271" t="s">
        <v>133</v>
      </c>
    </row>
    <row r="688" s="2" customFormat="1" ht="16.5" customHeight="1">
      <c r="A688" s="39"/>
      <c r="B688" s="40"/>
      <c r="C688" s="237" t="s">
        <v>1502</v>
      </c>
      <c r="D688" s="237" t="s">
        <v>136</v>
      </c>
      <c r="E688" s="238" t="s">
        <v>1503</v>
      </c>
      <c r="F688" s="239" t="s">
        <v>1504</v>
      </c>
      <c r="G688" s="240" t="s">
        <v>177</v>
      </c>
      <c r="H688" s="241">
        <v>2</v>
      </c>
      <c r="I688" s="242"/>
      <c r="J688" s="243">
        <f>ROUND(I688*H688,2)</f>
        <v>0</v>
      </c>
      <c r="K688" s="244"/>
      <c r="L688" s="45"/>
      <c r="M688" s="245" t="s">
        <v>1</v>
      </c>
      <c r="N688" s="246" t="s">
        <v>47</v>
      </c>
      <c r="O688" s="92"/>
      <c r="P688" s="247">
        <f>O688*H688</f>
        <v>0</v>
      </c>
      <c r="Q688" s="247">
        <v>0.081119999999999998</v>
      </c>
      <c r="R688" s="247">
        <f>Q688*H688</f>
        <v>0.16224</v>
      </c>
      <c r="S688" s="247">
        <v>0</v>
      </c>
      <c r="T688" s="248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9" t="s">
        <v>152</v>
      </c>
      <c r="AT688" s="249" t="s">
        <v>136</v>
      </c>
      <c r="AU688" s="249" t="s">
        <v>91</v>
      </c>
      <c r="AY688" s="18" t="s">
        <v>133</v>
      </c>
      <c r="BE688" s="250">
        <f>IF(N688="základní",J688,0)</f>
        <v>0</v>
      </c>
      <c r="BF688" s="250">
        <f>IF(N688="snížená",J688,0)</f>
        <v>0</v>
      </c>
      <c r="BG688" s="250">
        <f>IF(N688="zákl. přenesená",J688,0)</f>
        <v>0</v>
      </c>
      <c r="BH688" s="250">
        <f>IF(N688="sníž. přenesená",J688,0)</f>
        <v>0</v>
      </c>
      <c r="BI688" s="250">
        <f>IF(N688="nulová",J688,0)</f>
        <v>0</v>
      </c>
      <c r="BJ688" s="18" t="s">
        <v>21</v>
      </c>
      <c r="BK688" s="250">
        <f>ROUND(I688*H688,2)</f>
        <v>0</v>
      </c>
      <c r="BL688" s="18" t="s">
        <v>152</v>
      </c>
      <c r="BM688" s="249" t="s">
        <v>1505</v>
      </c>
    </row>
    <row r="689" s="2" customFormat="1">
      <c r="A689" s="39"/>
      <c r="B689" s="40"/>
      <c r="C689" s="41"/>
      <c r="D689" s="251" t="s">
        <v>142</v>
      </c>
      <c r="E689" s="41"/>
      <c r="F689" s="252" t="s">
        <v>1506</v>
      </c>
      <c r="G689" s="41"/>
      <c r="H689" s="41"/>
      <c r="I689" s="145"/>
      <c r="J689" s="41"/>
      <c r="K689" s="41"/>
      <c r="L689" s="45"/>
      <c r="M689" s="253"/>
      <c r="N689" s="254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142</v>
      </c>
      <c r="AU689" s="18" t="s">
        <v>91</v>
      </c>
    </row>
    <row r="690" s="2" customFormat="1" ht="21.75" customHeight="1">
      <c r="A690" s="39"/>
      <c r="B690" s="40"/>
      <c r="C690" s="237" t="s">
        <v>1507</v>
      </c>
      <c r="D690" s="237" t="s">
        <v>136</v>
      </c>
      <c r="E690" s="238" t="s">
        <v>501</v>
      </c>
      <c r="F690" s="239" t="s">
        <v>502</v>
      </c>
      <c r="G690" s="240" t="s">
        <v>289</v>
      </c>
      <c r="H690" s="241">
        <v>79.5</v>
      </c>
      <c r="I690" s="242"/>
      <c r="J690" s="243">
        <f>ROUND(I690*H690,2)</f>
        <v>0</v>
      </c>
      <c r="K690" s="244"/>
      <c r="L690" s="45"/>
      <c r="M690" s="245" t="s">
        <v>1</v>
      </c>
      <c r="N690" s="246" t="s">
        <v>47</v>
      </c>
      <c r="O690" s="92"/>
      <c r="P690" s="247">
        <f>O690*H690</f>
        <v>0</v>
      </c>
      <c r="Q690" s="247">
        <v>0.00011</v>
      </c>
      <c r="R690" s="247">
        <f>Q690*H690</f>
        <v>0.008745000000000001</v>
      </c>
      <c r="S690" s="247">
        <v>0</v>
      </c>
      <c r="T690" s="248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49" t="s">
        <v>152</v>
      </c>
      <c r="AT690" s="249" t="s">
        <v>136</v>
      </c>
      <c r="AU690" s="249" t="s">
        <v>91</v>
      </c>
      <c r="AY690" s="18" t="s">
        <v>133</v>
      </c>
      <c r="BE690" s="250">
        <f>IF(N690="základní",J690,0)</f>
        <v>0</v>
      </c>
      <c r="BF690" s="250">
        <f>IF(N690="snížená",J690,0)</f>
        <v>0</v>
      </c>
      <c r="BG690" s="250">
        <f>IF(N690="zákl. přenesená",J690,0)</f>
        <v>0</v>
      </c>
      <c r="BH690" s="250">
        <f>IF(N690="sníž. přenesená",J690,0)</f>
        <v>0</v>
      </c>
      <c r="BI690" s="250">
        <f>IF(N690="nulová",J690,0)</f>
        <v>0</v>
      </c>
      <c r="BJ690" s="18" t="s">
        <v>21</v>
      </c>
      <c r="BK690" s="250">
        <f>ROUND(I690*H690,2)</f>
        <v>0</v>
      </c>
      <c r="BL690" s="18" t="s">
        <v>152</v>
      </c>
      <c r="BM690" s="249" t="s">
        <v>1508</v>
      </c>
    </row>
    <row r="691" s="13" customFormat="1">
      <c r="A691" s="13"/>
      <c r="B691" s="261"/>
      <c r="C691" s="262"/>
      <c r="D691" s="251" t="s">
        <v>257</v>
      </c>
      <c r="E691" s="263" t="s">
        <v>1</v>
      </c>
      <c r="F691" s="264" t="s">
        <v>1509</v>
      </c>
      <c r="G691" s="262"/>
      <c r="H691" s="265">
        <v>79.5</v>
      </c>
      <c r="I691" s="266"/>
      <c r="J691" s="262"/>
      <c r="K691" s="262"/>
      <c r="L691" s="267"/>
      <c r="M691" s="268"/>
      <c r="N691" s="269"/>
      <c r="O691" s="269"/>
      <c r="P691" s="269"/>
      <c r="Q691" s="269"/>
      <c r="R691" s="269"/>
      <c r="S691" s="269"/>
      <c r="T691" s="27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71" t="s">
        <v>257</v>
      </c>
      <c r="AU691" s="271" t="s">
        <v>91</v>
      </c>
      <c r="AV691" s="13" t="s">
        <v>91</v>
      </c>
      <c r="AW691" s="13" t="s">
        <v>38</v>
      </c>
      <c r="AX691" s="13" t="s">
        <v>21</v>
      </c>
      <c r="AY691" s="271" t="s">
        <v>133</v>
      </c>
    </row>
    <row r="692" s="2" customFormat="1" ht="21.75" customHeight="1">
      <c r="A692" s="39"/>
      <c r="B692" s="40"/>
      <c r="C692" s="237" t="s">
        <v>1510</v>
      </c>
      <c r="D692" s="237" t="s">
        <v>136</v>
      </c>
      <c r="E692" s="238" t="s">
        <v>518</v>
      </c>
      <c r="F692" s="239" t="s">
        <v>519</v>
      </c>
      <c r="G692" s="240" t="s">
        <v>289</v>
      </c>
      <c r="H692" s="241">
        <v>164</v>
      </c>
      <c r="I692" s="242"/>
      <c r="J692" s="243">
        <f>ROUND(I692*H692,2)</f>
        <v>0</v>
      </c>
      <c r="K692" s="244"/>
      <c r="L692" s="45"/>
      <c r="M692" s="245" t="s">
        <v>1</v>
      </c>
      <c r="N692" s="246" t="s">
        <v>47</v>
      </c>
      <c r="O692" s="92"/>
      <c r="P692" s="247">
        <f>O692*H692</f>
        <v>0</v>
      </c>
      <c r="Q692" s="247">
        <v>0.00021000000000000001</v>
      </c>
      <c r="R692" s="247">
        <f>Q692*H692</f>
        <v>0.034439999999999998</v>
      </c>
      <c r="S692" s="247">
        <v>0</v>
      </c>
      <c r="T692" s="248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49" t="s">
        <v>152</v>
      </c>
      <c r="AT692" s="249" t="s">
        <v>136</v>
      </c>
      <c r="AU692" s="249" t="s">
        <v>91</v>
      </c>
      <c r="AY692" s="18" t="s">
        <v>133</v>
      </c>
      <c r="BE692" s="250">
        <f>IF(N692="základní",J692,0)</f>
        <v>0</v>
      </c>
      <c r="BF692" s="250">
        <f>IF(N692="snížená",J692,0)</f>
        <v>0</v>
      </c>
      <c r="BG692" s="250">
        <f>IF(N692="zákl. přenesená",J692,0)</f>
        <v>0</v>
      </c>
      <c r="BH692" s="250">
        <f>IF(N692="sníž. přenesená",J692,0)</f>
        <v>0</v>
      </c>
      <c r="BI692" s="250">
        <f>IF(N692="nulová",J692,0)</f>
        <v>0</v>
      </c>
      <c r="BJ692" s="18" t="s">
        <v>21</v>
      </c>
      <c r="BK692" s="250">
        <f>ROUND(I692*H692,2)</f>
        <v>0</v>
      </c>
      <c r="BL692" s="18" t="s">
        <v>152</v>
      </c>
      <c r="BM692" s="249" t="s">
        <v>1511</v>
      </c>
    </row>
    <row r="693" s="13" customFormat="1">
      <c r="A693" s="13"/>
      <c r="B693" s="261"/>
      <c r="C693" s="262"/>
      <c r="D693" s="251" t="s">
        <v>257</v>
      </c>
      <c r="E693" s="263" t="s">
        <v>1</v>
      </c>
      <c r="F693" s="264" t="s">
        <v>1512</v>
      </c>
      <c r="G693" s="262"/>
      <c r="H693" s="265">
        <v>159</v>
      </c>
      <c r="I693" s="266"/>
      <c r="J693" s="262"/>
      <c r="K693" s="262"/>
      <c r="L693" s="267"/>
      <c r="M693" s="268"/>
      <c r="N693" s="269"/>
      <c r="O693" s="269"/>
      <c r="P693" s="269"/>
      <c r="Q693" s="269"/>
      <c r="R693" s="269"/>
      <c r="S693" s="269"/>
      <c r="T693" s="27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71" t="s">
        <v>257</v>
      </c>
      <c r="AU693" s="271" t="s">
        <v>91</v>
      </c>
      <c r="AV693" s="13" t="s">
        <v>91</v>
      </c>
      <c r="AW693" s="13" t="s">
        <v>38</v>
      </c>
      <c r="AX693" s="13" t="s">
        <v>82</v>
      </c>
      <c r="AY693" s="271" t="s">
        <v>133</v>
      </c>
    </row>
    <row r="694" s="13" customFormat="1">
      <c r="A694" s="13"/>
      <c r="B694" s="261"/>
      <c r="C694" s="262"/>
      <c r="D694" s="251" t="s">
        <v>257</v>
      </c>
      <c r="E694" s="263" t="s">
        <v>1</v>
      </c>
      <c r="F694" s="264" t="s">
        <v>1513</v>
      </c>
      <c r="G694" s="262"/>
      <c r="H694" s="265">
        <v>5</v>
      </c>
      <c r="I694" s="266"/>
      <c r="J694" s="262"/>
      <c r="K694" s="262"/>
      <c r="L694" s="267"/>
      <c r="M694" s="268"/>
      <c r="N694" s="269"/>
      <c r="O694" s="269"/>
      <c r="P694" s="269"/>
      <c r="Q694" s="269"/>
      <c r="R694" s="269"/>
      <c r="S694" s="269"/>
      <c r="T694" s="27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71" t="s">
        <v>257</v>
      </c>
      <c r="AU694" s="271" t="s">
        <v>91</v>
      </c>
      <c r="AV694" s="13" t="s">
        <v>91</v>
      </c>
      <c r="AW694" s="13" t="s">
        <v>38</v>
      </c>
      <c r="AX694" s="13" t="s">
        <v>82</v>
      </c>
      <c r="AY694" s="271" t="s">
        <v>133</v>
      </c>
    </row>
    <row r="695" s="14" customFormat="1">
      <c r="A695" s="14"/>
      <c r="B695" s="272"/>
      <c r="C695" s="273"/>
      <c r="D695" s="251" t="s">
        <v>257</v>
      </c>
      <c r="E695" s="274" t="s">
        <v>1</v>
      </c>
      <c r="F695" s="275" t="s">
        <v>260</v>
      </c>
      <c r="G695" s="273"/>
      <c r="H695" s="276">
        <v>164</v>
      </c>
      <c r="I695" s="277"/>
      <c r="J695" s="273"/>
      <c r="K695" s="273"/>
      <c r="L695" s="278"/>
      <c r="M695" s="279"/>
      <c r="N695" s="280"/>
      <c r="O695" s="280"/>
      <c r="P695" s="280"/>
      <c r="Q695" s="280"/>
      <c r="R695" s="280"/>
      <c r="S695" s="280"/>
      <c r="T695" s="28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82" t="s">
        <v>257</v>
      </c>
      <c r="AU695" s="282" t="s">
        <v>91</v>
      </c>
      <c r="AV695" s="14" t="s">
        <v>152</v>
      </c>
      <c r="AW695" s="14" t="s">
        <v>38</v>
      </c>
      <c r="AX695" s="14" t="s">
        <v>21</v>
      </c>
      <c r="AY695" s="282" t="s">
        <v>133</v>
      </c>
    </row>
    <row r="696" s="2" customFormat="1" ht="16.5" customHeight="1">
      <c r="A696" s="39"/>
      <c r="B696" s="40"/>
      <c r="C696" s="237" t="s">
        <v>1514</v>
      </c>
      <c r="D696" s="237" t="s">
        <v>136</v>
      </c>
      <c r="E696" s="238" t="s">
        <v>557</v>
      </c>
      <c r="F696" s="239" t="s">
        <v>558</v>
      </c>
      <c r="G696" s="240" t="s">
        <v>289</v>
      </c>
      <c r="H696" s="241">
        <v>243.5</v>
      </c>
      <c r="I696" s="242"/>
      <c r="J696" s="243">
        <f>ROUND(I696*H696,2)</f>
        <v>0</v>
      </c>
      <c r="K696" s="244"/>
      <c r="L696" s="45"/>
      <c r="M696" s="245" t="s">
        <v>1</v>
      </c>
      <c r="N696" s="246" t="s">
        <v>47</v>
      </c>
      <c r="O696" s="92"/>
      <c r="P696" s="247">
        <f>O696*H696</f>
        <v>0</v>
      </c>
      <c r="Q696" s="247">
        <v>0</v>
      </c>
      <c r="R696" s="247">
        <f>Q696*H696</f>
        <v>0</v>
      </c>
      <c r="S696" s="247">
        <v>0</v>
      </c>
      <c r="T696" s="248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9" t="s">
        <v>152</v>
      </c>
      <c r="AT696" s="249" t="s">
        <v>136</v>
      </c>
      <c r="AU696" s="249" t="s">
        <v>91</v>
      </c>
      <c r="AY696" s="18" t="s">
        <v>133</v>
      </c>
      <c r="BE696" s="250">
        <f>IF(N696="základní",J696,0)</f>
        <v>0</v>
      </c>
      <c r="BF696" s="250">
        <f>IF(N696="snížená",J696,0)</f>
        <v>0</v>
      </c>
      <c r="BG696" s="250">
        <f>IF(N696="zákl. přenesená",J696,0)</f>
        <v>0</v>
      </c>
      <c r="BH696" s="250">
        <f>IF(N696="sníž. přenesená",J696,0)</f>
        <v>0</v>
      </c>
      <c r="BI696" s="250">
        <f>IF(N696="nulová",J696,0)</f>
        <v>0</v>
      </c>
      <c r="BJ696" s="18" t="s">
        <v>21</v>
      </c>
      <c r="BK696" s="250">
        <f>ROUND(I696*H696,2)</f>
        <v>0</v>
      </c>
      <c r="BL696" s="18" t="s">
        <v>152</v>
      </c>
      <c r="BM696" s="249" t="s">
        <v>1515</v>
      </c>
    </row>
    <row r="697" s="13" customFormat="1">
      <c r="A697" s="13"/>
      <c r="B697" s="261"/>
      <c r="C697" s="262"/>
      <c r="D697" s="251" t="s">
        <v>257</v>
      </c>
      <c r="E697" s="263" t="s">
        <v>1</v>
      </c>
      <c r="F697" s="264" t="s">
        <v>1516</v>
      </c>
      <c r="G697" s="262"/>
      <c r="H697" s="265">
        <v>79.5</v>
      </c>
      <c r="I697" s="266"/>
      <c r="J697" s="262"/>
      <c r="K697" s="262"/>
      <c r="L697" s="267"/>
      <c r="M697" s="268"/>
      <c r="N697" s="269"/>
      <c r="O697" s="269"/>
      <c r="P697" s="269"/>
      <c r="Q697" s="269"/>
      <c r="R697" s="269"/>
      <c r="S697" s="269"/>
      <c r="T697" s="27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71" t="s">
        <v>257</v>
      </c>
      <c r="AU697" s="271" t="s">
        <v>91</v>
      </c>
      <c r="AV697" s="13" t="s">
        <v>91</v>
      </c>
      <c r="AW697" s="13" t="s">
        <v>38</v>
      </c>
      <c r="AX697" s="13" t="s">
        <v>82</v>
      </c>
      <c r="AY697" s="271" t="s">
        <v>133</v>
      </c>
    </row>
    <row r="698" s="13" customFormat="1">
      <c r="A698" s="13"/>
      <c r="B698" s="261"/>
      <c r="C698" s="262"/>
      <c r="D698" s="251" t="s">
        <v>257</v>
      </c>
      <c r="E698" s="263" t="s">
        <v>1</v>
      </c>
      <c r="F698" s="264" t="s">
        <v>1517</v>
      </c>
      <c r="G698" s="262"/>
      <c r="H698" s="265">
        <v>164</v>
      </c>
      <c r="I698" s="266"/>
      <c r="J698" s="262"/>
      <c r="K698" s="262"/>
      <c r="L698" s="267"/>
      <c r="M698" s="268"/>
      <c r="N698" s="269"/>
      <c r="O698" s="269"/>
      <c r="P698" s="269"/>
      <c r="Q698" s="269"/>
      <c r="R698" s="269"/>
      <c r="S698" s="269"/>
      <c r="T698" s="270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71" t="s">
        <v>257</v>
      </c>
      <c r="AU698" s="271" t="s">
        <v>91</v>
      </c>
      <c r="AV698" s="13" t="s">
        <v>91</v>
      </c>
      <c r="AW698" s="13" t="s">
        <v>38</v>
      </c>
      <c r="AX698" s="13" t="s">
        <v>82</v>
      </c>
      <c r="AY698" s="271" t="s">
        <v>133</v>
      </c>
    </row>
    <row r="699" s="14" customFormat="1">
      <c r="A699" s="14"/>
      <c r="B699" s="272"/>
      <c r="C699" s="273"/>
      <c r="D699" s="251" t="s">
        <v>257</v>
      </c>
      <c r="E699" s="274" t="s">
        <v>1</v>
      </c>
      <c r="F699" s="275" t="s">
        <v>260</v>
      </c>
      <c r="G699" s="273"/>
      <c r="H699" s="276">
        <v>243.5</v>
      </c>
      <c r="I699" s="277"/>
      <c r="J699" s="273"/>
      <c r="K699" s="273"/>
      <c r="L699" s="278"/>
      <c r="M699" s="279"/>
      <c r="N699" s="280"/>
      <c r="O699" s="280"/>
      <c r="P699" s="280"/>
      <c r="Q699" s="280"/>
      <c r="R699" s="280"/>
      <c r="S699" s="280"/>
      <c r="T699" s="28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82" t="s">
        <v>257</v>
      </c>
      <c r="AU699" s="282" t="s">
        <v>91</v>
      </c>
      <c r="AV699" s="14" t="s">
        <v>152</v>
      </c>
      <c r="AW699" s="14" t="s">
        <v>38</v>
      </c>
      <c r="AX699" s="14" t="s">
        <v>21</v>
      </c>
      <c r="AY699" s="282" t="s">
        <v>133</v>
      </c>
    </row>
    <row r="700" s="2" customFormat="1" ht="21.75" customHeight="1">
      <c r="A700" s="39"/>
      <c r="B700" s="40"/>
      <c r="C700" s="237" t="s">
        <v>1518</v>
      </c>
      <c r="D700" s="237" t="s">
        <v>136</v>
      </c>
      <c r="E700" s="238" t="s">
        <v>591</v>
      </c>
      <c r="F700" s="239" t="s">
        <v>592</v>
      </c>
      <c r="G700" s="240" t="s">
        <v>289</v>
      </c>
      <c r="H700" s="241">
        <v>41.82</v>
      </c>
      <c r="I700" s="242"/>
      <c r="J700" s="243">
        <f>ROUND(I700*H700,2)</f>
        <v>0</v>
      </c>
      <c r="K700" s="244"/>
      <c r="L700" s="45"/>
      <c r="M700" s="245" t="s">
        <v>1</v>
      </c>
      <c r="N700" s="246" t="s">
        <v>47</v>
      </c>
      <c r="O700" s="92"/>
      <c r="P700" s="247">
        <f>O700*H700</f>
        <v>0</v>
      </c>
      <c r="Q700" s="247">
        <v>0.14066999999999999</v>
      </c>
      <c r="R700" s="247">
        <f>Q700*H700</f>
        <v>5.8828193999999998</v>
      </c>
      <c r="S700" s="247">
        <v>0</v>
      </c>
      <c r="T700" s="248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49" t="s">
        <v>152</v>
      </c>
      <c r="AT700" s="249" t="s">
        <v>136</v>
      </c>
      <c r="AU700" s="249" t="s">
        <v>91</v>
      </c>
      <c r="AY700" s="18" t="s">
        <v>133</v>
      </c>
      <c r="BE700" s="250">
        <f>IF(N700="základní",J700,0)</f>
        <v>0</v>
      </c>
      <c r="BF700" s="250">
        <f>IF(N700="snížená",J700,0)</f>
        <v>0</v>
      </c>
      <c r="BG700" s="250">
        <f>IF(N700="zákl. přenesená",J700,0)</f>
        <v>0</v>
      </c>
      <c r="BH700" s="250">
        <f>IF(N700="sníž. přenesená",J700,0)</f>
        <v>0</v>
      </c>
      <c r="BI700" s="250">
        <f>IF(N700="nulová",J700,0)</f>
        <v>0</v>
      </c>
      <c r="BJ700" s="18" t="s">
        <v>21</v>
      </c>
      <c r="BK700" s="250">
        <f>ROUND(I700*H700,2)</f>
        <v>0</v>
      </c>
      <c r="BL700" s="18" t="s">
        <v>152</v>
      </c>
      <c r="BM700" s="249" t="s">
        <v>1519</v>
      </c>
    </row>
    <row r="701" s="2" customFormat="1">
      <c r="A701" s="39"/>
      <c r="B701" s="40"/>
      <c r="C701" s="41"/>
      <c r="D701" s="251" t="s">
        <v>142</v>
      </c>
      <c r="E701" s="41"/>
      <c r="F701" s="252" t="s">
        <v>1520</v>
      </c>
      <c r="G701" s="41"/>
      <c r="H701" s="41"/>
      <c r="I701" s="145"/>
      <c r="J701" s="41"/>
      <c r="K701" s="41"/>
      <c r="L701" s="45"/>
      <c r="M701" s="253"/>
      <c r="N701" s="254"/>
      <c r="O701" s="92"/>
      <c r="P701" s="92"/>
      <c r="Q701" s="92"/>
      <c r="R701" s="92"/>
      <c r="S701" s="92"/>
      <c r="T701" s="93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142</v>
      </c>
      <c r="AU701" s="18" t="s">
        <v>91</v>
      </c>
    </row>
    <row r="702" s="13" customFormat="1">
      <c r="A702" s="13"/>
      <c r="B702" s="261"/>
      <c r="C702" s="262"/>
      <c r="D702" s="251" t="s">
        <v>257</v>
      </c>
      <c r="E702" s="263" t="s">
        <v>1</v>
      </c>
      <c r="F702" s="264" t="s">
        <v>1521</v>
      </c>
      <c r="G702" s="262"/>
      <c r="H702" s="265">
        <v>33.020000000000003</v>
      </c>
      <c r="I702" s="266"/>
      <c r="J702" s="262"/>
      <c r="K702" s="262"/>
      <c r="L702" s="267"/>
      <c r="M702" s="268"/>
      <c r="N702" s="269"/>
      <c r="O702" s="269"/>
      <c r="P702" s="269"/>
      <c r="Q702" s="269"/>
      <c r="R702" s="269"/>
      <c r="S702" s="269"/>
      <c r="T702" s="27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71" t="s">
        <v>257</v>
      </c>
      <c r="AU702" s="271" t="s">
        <v>91</v>
      </c>
      <c r="AV702" s="13" t="s">
        <v>91</v>
      </c>
      <c r="AW702" s="13" t="s">
        <v>38</v>
      </c>
      <c r="AX702" s="13" t="s">
        <v>82</v>
      </c>
      <c r="AY702" s="271" t="s">
        <v>133</v>
      </c>
    </row>
    <row r="703" s="13" customFormat="1">
      <c r="A703" s="13"/>
      <c r="B703" s="261"/>
      <c r="C703" s="262"/>
      <c r="D703" s="251" t="s">
        <v>257</v>
      </c>
      <c r="E703" s="263" t="s">
        <v>1</v>
      </c>
      <c r="F703" s="264" t="s">
        <v>1522</v>
      </c>
      <c r="G703" s="262"/>
      <c r="H703" s="265">
        <v>8.8000000000000007</v>
      </c>
      <c r="I703" s="266"/>
      <c r="J703" s="262"/>
      <c r="K703" s="262"/>
      <c r="L703" s="267"/>
      <c r="M703" s="268"/>
      <c r="N703" s="269"/>
      <c r="O703" s="269"/>
      <c r="P703" s="269"/>
      <c r="Q703" s="269"/>
      <c r="R703" s="269"/>
      <c r="S703" s="269"/>
      <c r="T703" s="270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71" t="s">
        <v>257</v>
      </c>
      <c r="AU703" s="271" t="s">
        <v>91</v>
      </c>
      <c r="AV703" s="13" t="s">
        <v>91</v>
      </c>
      <c r="AW703" s="13" t="s">
        <v>38</v>
      </c>
      <c r="AX703" s="13" t="s">
        <v>82</v>
      </c>
      <c r="AY703" s="271" t="s">
        <v>133</v>
      </c>
    </row>
    <row r="704" s="14" customFormat="1">
      <c r="A704" s="14"/>
      <c r="B704" s="272"/>
      <c r="C704" s="273"/>
      <c r="D704" s="251" t="s">
        <v>257</v>
      </c>
      <c r="E704" s="274" t="s">
        <v>1</v>
      </c>
      <c r="F704" s="275" t="s">
        <v>260</v>
      </c>
      <c r="G704" s="273"/>
      <c r="H704" s="276">
        <v>41.82</v>
      </c>
      <c r="I704" s="277"/>
      <c r="J704" s="273"/>
      <c r="K704" s="273"/>
      <c r="L704" s="278"/>
      <c r="M704" s="279"/>
      <c r="N704" s="280"/>
      <c r="O704" s="280"/>
      <c r="P704" s="280"/>
      <c r="Q704" s="280"/>
      <c r="R704" s="280"/>
      <c r="S704" s="280"/>
      <c r="T704" s="281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82" t="s">
        <v>257</v>
      </c>
      <c r="AU704" s="282" t="s">
        <v>91</v>
      </c>
      <c r="AV704" s="14" t="s">
        <v>152</v>
      </c>
      <c r="AW704" s="14" t="s">
        <v>38</v>
      </c>
      <c r="AX704" s="14" t="s">
        <v>21</v>
      </c>
      <c r="AY704" s="282" t="s">
        <v>133</v>
      </c>
    </row>
    <row r="705" s="2" customFormat="1" ht="21.75" customHeight="1">
      <c r="A705" s="39"/>
      <c r="B705" s="40"/>
      <c r="C705" s="237" t="s">
        <v>1523</v>
      </c>
      <c r="D705" s="237" t="s">
        <v>136</v>
      </c>
      <c r="E705" s="238" t="s">
        <v>1524</v>
      </c>
      <c r="F705" s="239" t="s">
        <v>1525</v>
      </c>
      <c r="G705" s="240" t="s">
        <v>289</v>
      </c>
      <c r="H705" s="241">
        <v>74.340000000000003</v>
      </c>
      <c r="I705" s="242"/>
      <c r="J705" s="243">
        <f>ROUND(I705*H705,2)</f>
        <v>0</v>
      </c>
      <c r="K705" s="244"/>
      <c r="L705" s="45"/>
      <c r="M705" s="245" t="s">
        <v>1</v>
      </c>
      <c r="N705" s="246" t="s">
        <v>47</v>
      </c>
      <c r="O705" s="92"/>
      <c r="P705" s="247">
        <f>O705*H705</f>
        <v>0</v>
      </c>
      <c r="Q705" s="247">
        <v>0.10095</v>
      </c>
      <c r="R705" s="247">
        <f>Q705*H705</f>
        <v>7.5046230000000005</v>
      </c>
      <c r="S705" s="247">
        <v>0</v>
      </c>
      <c r="T705" s="248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49" t="s">
        <v>152</v>
      </c>
      <c r="AT705" s="249" t="s">
        <v>136</v>
      </c>
      <c r="AU705" s="249" t="s">
        <v>91</v>
      </c>
      <c r="AY705" s="18" t="s">
        <v>133</v>
      </c>
      <c r="BE705" s="250">
        <f>IF(N705="základní",J705,0)</f>
        <v>0</v>
      </c>
      <c r="BF705" s="250">
        <f>IF(N705="snížená",J705,0)</f>
        <v>0</v>
      </c>
      <c r="BG705" s="250">
        <f>IF(N705="zákl. přenesená",J705,0)</f>
        <v>0</v>
      </c>
      <c r="BH705" s="250">
        <f>IF(N705="sníž. přenesená",J705,0)</f>
        <v>0</v>
      </c>
      <c r="BI705" s="250">
        <f>IF(N705="nulová",J705,0)</f>
        <v>0</v>
      </c>
      <c r="BJ705" s="18" t="s">
        <v>21</v>
      </c>
      <c r="BK705" s="250">
        <f>ROUND(I705*H705,2)</f>
        <v>0</v>
      </c>
      <c r="BL705" s="18" t="s">
        <v>152</v>
      </c>
      <c r="BM705" s="249" t="s">
        <v>1526</v>
      </c>
    </row>
    <row r="706" s="15" customFormat="1">
      <c r="A706" s="15"/>
      <c r="B706" s="294"/>
      <c r="C706" s="295"/>
      <c r="D706" s="251" t="s">
        <v>257</v>
      </c>
      <c r="E706" s="296" t="s">
        <v>1</v>
      </c>
      <c r="F706" s="297" t="s">
        <v>1527</v>
      </c>
      <c r="G706" s="295"/>
      <c r="H706" s="296" t="s">
        <v>1</v>
      </c>
      <c r="I706" s="298"/>
      <c r="J706" s="295"/>
      <c r="K706" s="295"/>
      <c r="L706" s="299"/>
      <c r="M706" s="300"/>
      <c r="N706" s="301"/>
      <c r="O706" s="301"/>
      <c r="P706" s="301"/>
      <c r="Q706" s="301"/>
      <c r="R706" s="301"/>
      <c r="S706" s="301"/>
      <c r="T706" s="302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303" t="s">
        <v>257</v>
      </c>
      <c r="AU706" s="303" t="s">
        <v>91</v>
      </c>
      <c r="AV706" s="15" t="s">
        <v>21</v>
      </c>
      <c r="AW706" s="15" t="s">
        <v>38</v>
      </c>
      <c r="AX706" s="15" t="s">
        <v>82</v>
      </c>
      <c r="AY706" s="303" t="s">
        <v>133</v>
      </c>
    </row>
    <row r="707" s="13" customFormat="1">
      <c r="A707" s="13"/>
      <c r="B707" s="261"/>
      <c r="C707" s="262"/>
      <c r="D707" s="251" t="s">
        <v>257</v>
      </c>
      <c r="E707" s="263" t="s">
        <v>1</v>
      </c>
      <c r="F707" s="264" t="s">
        <v>1528</v>
      </c>
      <c r="G707" s="262"/>
      <c r="H707" s="265">
        <v>32</v>
      </c>
      <c r="I707" s="266"/>
      <c r="J707" s="262"/>
      <c r="K707" s="262"/>
      <c r="L707" s="267"/>
      <c r="M707" s="268"/>
      <c r="N707" s="269"/>
      <c r="O707" s="269"/>
      <c r="P707" s="269"/>
      <c r="Q707" s="269"/>
      <c r="R707" s="269"/>
      <c r="S707" s="269"/>
      <c r="T707" s="270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71" t="s">
        <v>257</v>
      </c>
      <c r="AU707" s="271" t="s">
        <v>91</v>
      </c>
      <c r="AV707" s="13" t="s">
        <v>91</v>
      </c>
      <c r="AW707" s="13" t="s">
        <v>38</v>
      </c>
      <c r="AX707" s="13" t="s">
        <v>82</v>
      </c>
      <c r="AY707" s="271" t="s">
        <v>133</v>
      </c>
    </row>
    <row r="708" s="13" customFormat="1">
      <c r="A708" s="13"/>
      <c r="B708" s="261"/>
      <c r="C708" s="262"/>
      <c r="D708" s="251" t="s">
        <v>257</v>
      </c>
      <c r="E708" s="263" t="s">
        <v>1</v>
      </c>
      <c r="F708" s="264" t="s">
        <v>1529</v>
      </c>
      <c r="G708" s="262"/>
      <c r="H708" s="265">
        <v>29.739999999999998</v>
      </c>
      <c r="I708" s="266"/>
      <c r="J708" s="262"/>
      <c r="K708" s="262"/>
      <c r="L708" s="267"/>
      <c r="M708" s="268"/>
      <c r="N708" s="269"/>
      <c r="O708" s="269"/>
      <c r="P708" s="269"/>
      <c r="Q708" s="269"/>
      <c r="R708" s="269"/>
      <c r="S708" s="269"/>
      <c r="T708" s="270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71" t="s">
        <v>257</v>
      </c>
      <c r="AU708" s="271" t="s">
        <v>91</v>
      </c>
      <c r="AV708" s="13" t="s">
        <v>91</v>
      </c>
      <c r="AW708" s="13" t="s">
        <v>38</v>
      </c>
      <c r="AX708" s="13" t="s">
        <v>82</v>
      </c>
      <c r="AY708" s="271" t="s">
        <v>133</v>
      </c>
    </row>
    <row r="709" s="13" customFormat="1">
      <c r="A709" s="13"/>
      <c r="B709" s="261"/>
      <c r="C709" s="262"/>
      <c r="D709" s="251" t="s">
        <v>257</v>
      </c>
      <c r="E709" s="263" t="s">
        <v>1</v>
      </c>
      <c r="F709" s="264" t="s">
        <v>1530</v>
      </c>
      <c r="G709" s="262"/>
      <c r="H709" s="265">
        <v>3.7999999999999998</v>
      </c>
      <c r="I709" s="266"/>
      <c r="J709" s="262"/>
      <c r="K709" s="262"/>
      <c r="L709" s="267"/>
      <c r="M709" s="268"/>
      <c r="N709" s="269"/>
      <c r="O709" s="269"/>
      <c r="P709" s="269"/>
      <c r="Q709" s="269"/>
      <c r="R709" s="269"/>
      <c r="S709" s="269"/>
      <c r="T709" s="270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71" t="s">
        <v>257</v>
      </c>
      <c r="AU709" s="271" t="s">
        <v>91</v>
      </c>
      <c r="AV709" s="13" t="s">
        <v>91</v>
      </c>
      <c r="AW709" s="13" t="s">
        <v>38</v>
      </c>
      <c r="AX709" s="13" t="s">
        <v>82</v>
      </c>
      <c r="AY709" s="271" t="s">
        <v>133</v>
      </c>
    </row>
    <row r="710" s="13" customFormat="1">
      <c r="A710" s="13"/>
      <c r="B710" s="261"/>
      <c r="C710" s="262"/>
      <c r="D710" s="251" t="s">
        <v>257</v>
      </c>
      <c r="E710" s="263" t="s">
        <v>1</v>
      </c>
      <c r="F710" s="264" t="s">
        <v>1531</v>
      </c>
      <c r="G710" s="262"/>
      <c r="H710" s="265">
        <v>8.8000000000000007</v>
      </c>
      <c r="I710" s="266"/>
      <c r="J710" s="262"/>
      <c r="K710" s="262"/>
      <c r="L710" s="267"/>
      <c r="M710" s="268"/>
      <c r="N710" s="269"/>
      <c r="O710" s="269"/>
      <c r="P710" s="269"/>
      <c r="Q710" s="269"/>
      <c r="R710" s="269"/>
      <c r="S710" s="269"/>
      <c r="T710" s="27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71" t="s">
        <v>257</v>
      </c>
      <c r="AU710" s="271" t="s">
        <v>91</v>
      </c>
      <c r="AV710" s="13" t="s">
        <v>91</v>
      </c>
      <c r="AW710" s="13" t="s">
        <v>38</v>
      </c>
      <c r="AX710" s="13" t="s">
        <v>82</v>
      </c>
      <c r="AY710" s="271" t="s">
        <v>133</v>
      </c>
    </row>
    <row r="711" s="14" customFormat="1">
      <c r="A711" s="14"/>
      <c r="B711" s="272"/>
      <c r="C711" s="273"/>
      <c r="D711" s="251" t="s">
        <v>257</v>
      </c>
      <c r="E711" s="274" t="s">
        <v>1</v>
      </c>
      <c r="F711" s="275" t="s">
        <v>260</v>
      </c>
      <c r="G711" s="273"/>
      <c r="H711" s="276">
        <v>74.339999999999989</v>
      </c>
      <c r="I711" s="277"/>
      <c r="J711" s="273"/>
      <c r="K711" s="273"/>
      <c r="L711" s="278"/>
      <c r="M711" s="279"/>
      <c r="N711" s="280"/>
      <c r="O711" s="280"/>
      <c r="P711" s="280"/>
      <c r="Q711" s="280"/>
      <c r="R711" s="280"/>
      <c r="S711" s="280"/>
      <c r="T711" s="28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82" t="s">
        <v>257</v>
      </c>
      <c r="AU711" s="282" t="s">
        <v>91</v>
      </c>
      <c r="AV711" s="14" t="s">
        <v>152</v>
      </c>
      <c r="AW711" s="14" t="s">
        <v>38</v>
      </c>
      <c r="AX711" s="14" t="s">
        <v>21</v>
      </c>
      <c r="AY711" s="282" t="s">
        <v>133</v>
      </c>
    </row>
    <row r="712" s="2" customFormat="1" ht="16.5" customHeight="1">
      <c r="A712" s="39"/>
      <c r="B712" s="40"/>
      <c r="C712" s="283" t="s">
        <v>1532</v>
      </c>
      <c r="D712" s="283" t="s">
        <v>341</v>
      </c>
      <c r="E712" s="284" t="s">
        <v>1533</v>
      </c>
      <c r="F712" s="285" t="s">
        <v>1534</v>
      </c>
      <c r="G712" s="286" t="s">
        <v>289</v>
      </c>
      <c r="H712" s="287">
        <v>74.340000000000003</v>
      </c>
      <c r="I712" s="288"/>
      <c r="J712" s="289">
        <f>ROUND(I712*H712,2)</f>
        <v>0</v>
      </c>
      <c r="K712" s="290"/>
      <c r="L712" s="291"/>
      <c r="M712" s="292" t="s">
        <v>1</v>
      </c>
      <c r="N712" s="293" t="s">
        <v>47</v>
      </c>
      <c r="O712" s="92"/>
      <c r="P712" s="247">
        <f>O712*H712</f>
        <v>0</v>
      </c>
      <c r="Q712" s="247">
        <v>0.028000000000000001</v>
      </c>
      <c r="R712" s="247">
        <f>Q712*H712</f>
        <v>2.0815200000000003</v>
      </c>
      <c r="S712" s="247">
        <v>0</v>
      </c>
      <c r="T712" s="248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9" t="s">
        <v>170</v>
      </c>
      <c r="AT712" s="249" t="s">
        <v>341</v>
      </c>
      <c r="AU712" s="249" t="s">
        <v>91</v>
      </c>
      <c r="AY712" s="18" t="s">
        <v>133</v>
      </c>
      <c r="BE712" s="250">
        <f>IF(N712="základní",J712,0)</f>
        <v>0</v>
      </c>
      <c r="BF712" s="250">
        <f>IF(N712="snížená",J712,0)</f>
        <v>0</v>
      </c>
      <c r="BG712" s="250">
        <f>IF(N712="zákl. přenesená",J712,0)</f>
        <v>0</v>
      </c>
      <c r="BH712" s="250">
        <f>IF(N712="sníž. přenesená",J712,0)</f>
        <v>0</v>
      </c>
      <c r="BI712" s="250">
        <f>IF(N712="nulová",J712,0)</f>
        <v>0</v>
      </c>
      <c r="BJ712" s="18" t="s">
        <v>21</v>
      </c>
      <c r="BK712" s="250">
        <f>ROUND(I712*H712,2)</f>
        <v>0</v>
      </c>
      <c r="BL712" s="18" t="s">
        <v>152</v>
      </c>
      <c r="BM712" s="249" t="s">
        <v>1535</v>
      </c>
    </row>
    <row r="713" s="2" customFormat="1" ht="21.75" customHeight="1">
      <c r="A713" s="39"/>
      <c r="B713" s="40"/>
      <c r="C713" s="237" t="s">
        <v>1536</v>
      </c>
      <c r="D713" s="237" t="s">
        <v>136</v>
      </c>
      <c r="E713" s="238" t="s">
        <v>601</v>
      </c>
      <c r="F713" s="239" t="s">
        <v>602</v>
      </c>
      <c r="G713" s="240" t="s">
        <v>289</v>
      </c>
      <c r="H713" s="241">
        <v>286.42000000000002</v>
      </c>
      <c r="I713" s="242"/>
      <c r="J713" s="243">
        <f>ROUND(I713*H713,2)</f>
        <v>0</v>
      </c>
      <c r="K713" s="244"/>
      <c r="L713" s="45"/>
      <c r="M713" s="245" t="s">
        <v>1</v>
      </c>
      <c r="N713" s="246" t="s">
        <v>47</v>
      </c>
      <c r="O713" s="92"/>
      <c r="P713" s="247">
        <f>O713*H713</f>
        <v>0</v>
      </c>
      <c r="Q713" s="247">
        <v>1.0000000000000001E-05</v>
      </c>
      <c r="R713" s="247">
        <f>Q713*H713</f>
        <v>0.0028642000000000003</v>
      </c>
      <c r="S713" s="247">
        <v>0</v>
      </c>
      <c r="T713" s="248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49" t="s">
        <v>152</v>
      </c>
      <c r="AT713" s="249" t="s">
        <v>136</v>
      </c>
      <c r="AU713" s="249" t="s">
        <v>91</v>
      </c>
      <c r="AY713" s="18" t="s">
        <v>133</v>
      </c>
      <c r="BE713" s="250">
        <f>IF(N713="základní",J713,0)</f>
        <v>0</v>
      </c>
      <c r="BF713" s="250">
        <f>IF(N713="snížená",J713,0)</f>
        <v>0</v>
      </c>
      <c r="BG713" s="250">
        <f>IF(N713="zákl. přenesená",J713,0)</f>
        <v>0</v>
      </c>
      <c r="BH713" s="250">
        <f>IF(N713="sníž. přenesená",J713,0)</f>
        <v>0</v>
      </c>
      <c r="BI713" s="250">
        <f>IF(N713="nulová",J713,0)</f>
        <v>0</v>
      </c>
      <c r="BJ713" s="18" t="s">
        <v>21</v>
      </c>
      <c r="BK713" s="250">
        <f>ROUND(I713*H713,2)</f>
        <v>0</v>
      </c>
      <c r="BL713" s="18" t="s">
        <v>152</v>
      </c>
      <c r="BM713" s="249" t="s">
        <v>1537</v>
      </c>
    </row>
    <row r="714" s="13" customFormat="1">
      <c r="A714" s="13"/>
      <c r="B714" s="261"/>
      <c r="C714" s="262"/>
      <c r="D714" s="251" t="s">
        <v>257</v>
      </c>
      <c r="E714" s="263" t="s">
        <v>1</v>
      </c>
      <c r="F714" s="264" t="s">
        <v>1538</v>
      </c>
      <c r="G714" s="262"/>
      <c r="H714" s="265">
        <v>9.5</v>
      </c>
      <c r="I714" s="266"/>
      <c r="J714" s="262"/>
      <c r="K714" s="262"/>
      <c r="L714" s="267"/>
      <c r="M714" s="268"/>
      <c r="N714" s="269"/>
      <c r="O714" s="269"/>
      <c r="P714" s="269"/>
      <c r="Q714" s="269"/>
      <c r="R714" s="269"/>
      <c r="S714" s="269"/>
      <c r="T714" s="27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71" t="s">
        <v>257</v>
      </c>
      <c r="AU714" s="271" t="s">
        <v>91</v>
      </c>
      <c r="AV714" s="13" t="s">
        <v>91</v>
      </c>
      <c r="AW714" s="13" t="s">
        <v>38</v>
      </c>
      <c r="AX714" s="13" t="s">
        <v>82</v>
      </c>
      <c r="AY714" s="271" t="s">
        <v>133</v>
      </c>
    </row>
    <row r="715" s="13" customFormat="1">
      <c r="A715" s="13"/>
      <c r="B715" s="261"/>
      <c r="C715" s="262"/>
      <c r="D715" s="251" t="s">
        <v>257</v>
      </c>
      <c r="E715" s="263" t="s">
        <v>1</v>
      </c>
      <c r="F715" s="264" t="s">
        <v>1539</v>
      </c>
      <c r="G715" s="262"/>
      <c r="H715" s="265">
        <v>12.5</v>
      </c>
      <c r="I715" s="266"/>
      <c r="J715" s="262"/>
      <c r="K715" s="262"/>
      <c r="L715" s="267"/>
      <c r="M715" s="268"/>
      <c r="N715" s="269"/>
      <c r="O715" s="269"/>
      <c r="P715" s="269"/>
      <c r="Q715" s="269"/>
      <c r="R715" s="269"/>
      <c r="S715" s="269"/>
      <c r="T715" s="270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71" t="s">
        <v>257</v>
      </c>
      <c r="AU715" s="271" t="s">
        <v>91</v>
      </c>
      <c r="AV715" s="13" t="s">
        <v>91</v>
      </c>
      <c r="AW715" s="13" t="s">
        <v>38</v>
      </c>
      <c r="AX715" s="13" t="s">
        <v>82</v>
      </c>
      <c r="AY715" s="271" t="s">
        <v>133</v>
      </c>
    </row>
    <row r="716" s="13" customFormat="1">
      <c r="A716" s="13"/>
      <c r="B716" s="261"/>
      <c r="C716" s="262"/>
      <c r="D716" s="251" t="s">
        <v>257</v>
      </c>
      <c r="E716" s="263" t="s">
        <v>1</v>
      </c>
      <c r="F716" s="264" t="s">
        <v>1540</v>
      </c>
      <c r="G716" s="262"/>
      <c r="H716" s="265">
        <v>12.5</v>
      </c>
      <c r="I716" s="266"/>
      <c r="J716" s="262"/>
      <c r="K716" s="262"/>
      <c r="L716" s="267"/>
      <c r="M716" s="268"/>
      <c r="N716" s="269"/>
      <c r="O716" s="269"/>
      <c r="P716" s="269"/>
      <c r="Q716" s="269"/>
      <c r="R716" s="269"/>
      <c r="S716" s="269"/>
      <c r="T716" s="270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71" t="s">
        <v>257</v>
      </c>
      <c r="AU716" s="271" t="s">
        <v>91</v>
      </c>
      <c r="AV716" s="13" t="s">
        <v>91</v>
      </c>
      <c r="AW716" s="13" t="s">
        <v>38</v>
      </c>
      <c r="AX716" s="13" t="s">
        <v>82</v>
      </c>
      <c r="AY716" s="271" t="s">
        <v>133</v>
      </c>
    </row>
    <row r="717" s="16" customFormat="1">
      <c r="A717" s="16"/>
      <c r="B717" s="304"/>
      <c r="C717" s="305"/>
      <c r="D717" s="251" t="s">
        <v>257</v>
      </c>
      <c r="E717" s="306" t="s">
        <v>1</v>
      </c>
      <c r="F717" s="307" t="s">
        <v>666</v>
      </c>
      <c r="G717" s="305"/>
      <c r="H717" s="308">
        <v>34.5</v>
      </c>
      <c r="I717" s="309"/>
      <c r="J717" s="305"/>
      <c r="K717" s="305"/>
      <c r="L717" s="310"/>
      <c r="M717" s="311"/>
      <c r="N717" s="312"/>
      <c r="O717" s="312"/>
      <c r="P717" s="312"/>
      <c r="Q717" s="312"/>
      <c r="R717" s="312"/>
      <c r="S717" s="312"/>
      <c r="T717" s="313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T717" s="314" t="s">
        <v>257</v>
      </c>
      <c r="AU717" s="314" t="s">
        <v>91</v>
      </c>
      <c r="AV717" s="16" t="s">
        <v>147</v>
      </c>
      <c r="AW717" s="16" t="s">
        <v>38</v>
      </c>
      <c r="AX717" s="16" t="s">
        <v>82</v>
      </c>
      <c r="AY717" s="314" t="s">
        <v>133</v>
      </c>
    </row>
    <row r="718" s="13" customFormat="1">
      <c r="A718" s="13"/>
      <c r="B718" s="261"/>
      <c r="C718" s="262"/>
      <c r="D718" s="251" t="s">
        <v>257</v>
      </c>
      <c r="E718" s="263" t="s">
        <v>1</v>
      </c>
      <c r="F718" s="264" t="s">
        <v>1541</v>
      </c>
      <c r="G718" s="262"/>
      <c r="H718" s="265">
        <v>185.69999999999999</v>
      </c>
      <c r="I718" s="266"/>
      <c r="J718" s="262"/>
      <c r="K718" s="262"/>
      <c r="L718" s="267"/>
      <c r="M718" s="268"/>
      <c r="N718" s="269"/>
      <c r="O718" s="269"/>
      <c r="P718" s="269"/>
      <c r="Q718" s="269"/>
      <c r="R718" s="269"/>
      <c r="S718" s="269"/>
      <c r="T718" s="270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71" t="s">
        <v>257</v>
      </c>
      <c r="AU718" s="271" t="s">
        <v>91</v>
      </c>
      <c r="AV718" s="13" t="s">
        <v>91</v>
      </c>
      <c r="AW718" s="13" t="s">
        <v>38</v>
      </c>
      <c r="AX718" s="13" t="s">
        <v>82</v>
      </c>
      <c r="AY718" s="271" t="s">
        <v>133</v>
      </c>
    </row>
    <row r="719" s="13" customFormat="1">
      <c r="A719" s="13"/>
      <c r="B719" s="261"/>
      <c r="C719" s="262"/>
      <c r="D719" s="251" t="s">
        <v>257</v>
      </c>
      <c r="E719" s="263" t="s">
        <v>1</v>
      </c>
      <c r="F719" s="264" t="s">
        <v>1542</v>
      </c>
      <c r="G719" s="262"/>
      <c r="H719" s="265">
        <v>47.219999999999999</v>
      </c>
      <c r="I719" s="266"/>
      <c r="J719" s="262"/>
      <c r="K719" s="262"/>
      <c r="L719" s="267"/>
      <c r="M719" s="268"/>
      <c r="N719" s="269"/>
      <c r="O719" s="269"/>
      <c r="P719" s="269"/>
      <c r="Q719" s="269"/>
      <c r="R719" s="269"/>
      <c r="S719" s="269"/>
      <c r="T719" s="270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71" t="s">
        <v>257</v>
      </c>
      <c r="AU719" s="271" t="s">
        <v>91</v>
      </c>
      <c r="AV719" s="13" t="s">
        <v>91</v>
      </c>
      <c r="AW719" s="13" t="s">
        <v>38</v>
      </c>
      <c r="AX719" s="13" t="s">
        <v>82</v>
      </c>
      <c r="AY719" s="271" t="s">
        <v>133</v>
      </c>
    </row>
    <row r="720" s="13" customFormat="1">
      <c r="A720" s="13"/>
      <c r="B720" s="261"/>
      <c r="C720" s="262"/>
      <c r="D720" s="251" t="s">
        <v>257</v>
      </c>
      <c r="E720" s="263" t="s">
        <v>1</v>
      </c>
      <c r="F720" s="264" t="s">
        <v>1543</v>
      </c>
      <c r="G720" s="262"/>
      <c r="H720" s="265">
        <v>19</v>
      </c>
      <c r="I720" s="266"/>
      <c r="J720" s="262"/>
      <c r="K720" s="262"/>
      <c r="L720" s="267"/>
      <c r="M720" s="268"/>
      <c r="N720" s="269"/>
      <c r="O720" s="269"/>
      <c r="P720" s="269"/>
      <c r="Q720" s="269"/>
      <c r="R720" s="269"/>
      <c r="S720" s="269"/>
      <c r="T720" s="27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71" t="s">
        <v>257</v>
      </c>
      <c r="AU720" s="271" t="s">
        <v>91</v>
      </c>
      <c r="AV720" s="13" t="s">
        <v>91</v>
      </c>
      <c r="AW720" s="13" t="s">
        <v>38</v>
      </c>
      <c r="AX720" s="13" t="s">
        <v>82</v>
      </c>
      <c r="AY720" s="271" t="s">
        <v>133</v>
      </c>
    </row>
    <row r="721" s="16" customFormat="1">
      <c r="A721" s="16"/>
      <c r="B721" s="304"/>
      <c r="C721" s="305"/>
      <c r="D721" s="251" t="s">
        <v>257</v>
      </c>
      <c r="E721" s="306" t="s">
        <v>1</v>
      </c>
      <c r="F721" s="307" t="s">
        <v>666</v>
      </c>
      <c r="G721" s="305"/>
      <c r="H721" s="308">
        <v>251.91999999999999</v>
      </c>
      <c r="I721" s="309"/>
      <c r="J721" s="305"/>
      <c r="K721" s="305"/>
      <c r="L721" s="310"/>
      <c r="M721" s="311"/>
      <c r="N721" s="312"/>
      <c r="O721" s="312"/>
      <c r="P721" s="312"/>
      <c r="Q721" s="312"/>
      <c r="R721" s="312"/>
      <c r="S721" s="312"/>
      <c r="T721" s="313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T721" s="314" t="s">
        <v>257</v>
      </c>
      <c r="AU721" s="314" t="s">
        <v>91</v>
      </c>
      <c r="AV721" s="16" t="s">
        <v>147</v>
      </c>
      <c r="AW721" s="16" t="s">
        <v>38</v>
      </c>
      <c r="AX721" s="16" t="s">
        <v>82</v>
      </c>
      <c r="AY721" s="314" t="s">
        <v>133</v>
      </c>
    </row>
    <row r="722" s="14" customFormat="1">
      <c r="A722" s="14"/>
      <c r="B722" s="272"/>
      <c r="C722" s="273"/>
      <c r="D722" s="251" t="s">
        <v>257</v>
      </c>
      <c r="E722" s="274" t="s">
        <v>1</v>
      </c>
      <c r="F722" s="275" t="s">
        <v>260</v>
      </c>
      <c r="G722" s="273"/>
      <c r="H722" s="276">
        <v>286.41999999999996</v>
      </c>
      <c r="I722" s="277"/>
      <c r="J722" s="273"/>
      <c r="K722" s="273"/>
      <c r="L722" s="278"/>
      <c r="M722" s="279"/>
      <c r="N722" s="280"/>
      <c r="O722" s="280"/>
      <c r="P722" s="280"/>
      <c r="Q722" s="280"/>
      <c r="R722" s="280"/>
      <c r="S722" s="280"/>
      <c r="T722" s="28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82" t="s">
        <v>257</v>
      </c>
      <c r="AU722" s="282" t="s">
        <v>91</v>
      </c>
      <c r="AV722" s="14" t="s">
        <v>152</v>
      </c>
      <c r="AW722" s="14" t="s">
        <v>38</v>
      </c>
      <c r="AX722" s="14" t="s">
        <v>21</v>
      </c>
      <c r="AY722" s="282" t="s">
        <v>133</v>
      </c>
    </row>
    <row r="723" s="2" customFormat="1" ht="21.75" customHeight="1">
      <c r="A723" s="39"/>
      <c r="B723" s="40"/>
      <c r="C723" s="237" t="s">
        <v>1544</v>
      </c>
      <c r="D723" s="237" t="s">
        <v>136</v>
      </c>
      <c r="E723" s="238" t="s">
        <v>609</v>
      </c>
      <c r="F723" s="239" t="s">
        <v>610</v>
      </c>
      <c r="G723" s="240" t="s">
        <v>289</v>
      </c>
      <c r="H723" s="241">
        <v>236.66999999999999</v>
      </c>
      <c r="I723" s="242"/>
      <c r="J723" s="243">
        <f>ROUND(I723*H723,2)</f>
        <v>0</v>
      </c>
      <c r="K723" s="244"/>
      <c r="L723" s="45"/>
      <c r="M723" s="245" t="s">
        <v>1</v>
      </c>
      <c r="N723" s="246" t="s">
        <v>47</v>
      </c>
      <c r="O723" s="92"/>
      <c r="P723" s="247">
        <f>O723*H723</f>
        <v>0</v>
      </c>
      <c r="Q723" s="247">
        <v>0.00034000000000000002</v>
      </c>
      <c r="R723" s="247">
        <f>Q723*H723</f>
        <v>0.080467800000000006</v>
      </c>
      <c r="S723" s="247">
        <v>0</v>
      </c>
      <c r="T723" s="248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49" t="s">
        <v>152</v>
      </c>
      <c r="AT723" s="249" t="s">
        <v>136</v>
      </c>
      <c r="AU723" s="249" t="s">
        <v>91</v>
      </c>
      <c r="AY723" s="18" t="s">
        <v>133</v>
      </c>
      <c r="BE723" s="250">
        <f>IF(N723="základní",J723,0)</f>
        <v>0</v>
      </c>
      <c r="BF723" s="250">
        <f>IF(N723="snížená",J723,0)</f>
        <v>0</v>
      </c>
      <c r="BG723" s="250">
        <f>IF(N723="zákl. přenesená",J723,0)</f>
        <v>0</v>
      </c>
      <c r="BH723" s="250">
        <f>IF(N723="sníž. přenesená",J723,0)</f>
        <v>0</v>
      </c>
      <c r="BI723" s="250">
        <f>IF(N723="nulová",J723,0)</f>
        <v>0</v>
      </c>
      <c r="BJ723" s="18" t="s">
        <v>21</v>
      </c>
      <c r="BK723" s="250">
        <f>ROUND(I723*H723,2)</f>
        <v>0</v>
      </c>
      <c r="BL723" s="18" t="s">
        <v>152</v>
      </c>
      <c r="BM723" s="249" t="s">
        <v>1545</v>
      </c>
    </row>
    <row r="724" s="2" customFormat="1">
      <c r="A724" s="39"/>
      <c r="B724" s="40"/>
      <c r="C724" s="41"/>
      <c r="D724" s="251" t="s">
        <v>142</v>
      </c>
      <c r="E724" s="41"/>
      <c r="F724" s="252" t="s">
        <v>1546</v>
      </c>
      <c r="G724" s="41"/>
      <c r="H724" s="41"/>
      <c r="I724" s="145"/>
      <c r="J724" s="41"/>
      <c r="K724" s="41"/>
      <c r="L724" s="45"/>
      <c r="M724" s="253"/>
      <c r="N724" s="254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142</v>
      </c>
      <c r="AU724" s="18" t="s">
        <v>91</v>
      </c>
    </row>
    <row r="725" s="13" customFormat="1">
      <c r="A725" s="13"/>
      <c r="B725" s="261"/>
      <c r="C725" s="262"/>
      <c r="D725" s="251" t="s">
        <v>257</v>
      </c>
      <c r="E725" s="263" t="s">
        <v>1</v>
      </c>
      <c r="F725" s="264" t="s">
        <v>1538</v>
      </c>
      <c r="G725" s="262"/>
      <c r="H725" s="265">
        <v>9.5</v>
      </c>
      <c r="I725" s="266"/>
      <c r="J725" s="262"/>
      <c r="K725" s="262"/>
      <c r="L725" s="267"/>
      <c r="M725" s="268"/>
      <c r="N725" s="269"/>
      <c r="O725" s="269"/>
      <c r="P725" s="269"/>
      <c r="Q725" s="269"/>
      <c r="R725" s="269"/>
      <c r="S725" s="269"/>
      <c r="T725" s="27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71" t="s">
        <v>257</v>
      </c>
      <c r="AU725" s="271" t="s">
        <v>91</v>
      </c>
      <c r="AV725" s="13" t="s">
        <v>91</v>
      </c>
      <c r="AW725" s="13" t="s">
        <v>38</v>
      </c>
      <c r="AX725" s="13" t="s">
        <v>82</v>
      </c>
      <c r="AY725" s="271" t="s">
        <v>133</v>
      </c>
    </row>
    <row r="726" s="13" customFormat="1">
      <c r="A726" s="13"/>
      <c r="B726" s="261"/>
      <c r="C726" s="262"/>
      <c r="D726" s="251" t="s">
        <v>257</v>
      </c>
      <c r="E726" s="263" t="s">
        <v>1</v>
      </c>
      <c r="F726" s="264" t="s">
        <v>1540</v>
      </c>
      <c r="G726" s="262"/>
      <c r="H726" s="265">
        <v>12.5</v>
      </c>
      <c r="I726" s="266"/>
      <c r="J726" s="262"/>
      <c r="K726" s="262"/>
      <c r="L726" s="267"/>
      <c r="M726" s="268"/>
      <c r="N726" s="269"/>
      <c r="O726" s="269"/>
      <c r="P726" s="269"/>
      <c r="Q726" s="269"/>
      <c r="R726" s="269"/>
      <c r="S726" s="269"/>
      <c r="T726" s="27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71" t="s">
        <v>257</v>
      </c>
      <c r="AU726" s="271" t="s">
        <v>91</v>
      </c>
      <c r="AV726" s="13" t="s">
        <v>91</v>
      </c>
      <c r="AW726" s="13" t="s">
        <v>38</v>
      </c>
      <c r="AX726" s="13" t="s">
        <v>82</v>
      </c>
      <c r="AY726" s="271" t="s">
        <v>133</v>
      </c>
    </row>
    <row r="727" s="13" customFormat="1">
      <c r="A727" s="13"/>
      <c r="B727" s="261"/>
      <c r="C727" s="262"/>
      <c r="D727" s="251" t="s">
        <v>257</v>
      </c>
      <c r="E727" s="263" t="s">
        <v>1</v>
      </c>
      <c r="F727" s="264" t="s">
        <v>1547</v>
      </c>
      <c r="G727" s="262"/>
      <c r="H727" s="265">
        <v>92.849999999999994</v>
      </c>
      <c r="I727" s="266"/>
      <c r="J727" s="262"/>
      <c r="K727" s="262"/>
      <c r="L727" s="267"/>
      <c r="M727" s="268"/>
      <c r="N727" s="269"/>
      <c r="O727" s="269"/>
      <c r="P727" s="269"/>
      <c r="Q727" s="269"/>
      <c r="R727" s="269"/>
      <c r="S727" s="269"/>
      <c r="T727" s="270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71" t="s">
        <v>257</v>
      </c>
      <c r="AU727" s="271" t="s">
        <v>91</v>
      </c>
      <c r="AV727" s="13" t="s">
        <v>91</v>
      </c>
      <c r="AW727" s="13" t="s">
        <v>38</v>
      </c>
      <c r="AX727" s="13" t="s">
        <v>82</v>
      </c>
      <c r="AY727" s="271" t="s">
        <v>133</v>
      </c>
    </row>
    <row r="728" s="13" customFormat="1">
      <c r="A728" s="13"/>
      <c r="B728" s="261"/>
      <c r="C728" s="262"/>
      <c r="D728" s="251" t="s">
        <v>257</v>
      </c>
      <c r="E728" s="263" t="s">
        <v>1</v>
      </c>
      <c r="F728" s="264" t="s">
        <v>1548</v>
      </c>
      <c r="G728" s="262"/>
      <c r="H728" s="265">
        <v>47.219999999999999</v>
      </c>
      <c r="I728" s="266"/>
      <c r="J728" s="262"/>
      <c r="K728" s="262"/>
      <c r="L728" s="267"/>
      <c r="M728" s="268"/>
      <c r="N728" s="269"/>
      <c r="O728" s="269"/>
      <c r="P728" s="269"/>
      <c r="Q728" s="269"/>
      <c r="R728" s="269"/>
      <c r="S728" s="269"/>
      <c r="T728" s="27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71" t="s">
        <v>257</v>
      </c>
      <c r="AU728" s="271" t="s">
        <v>91</v>
      </c>
      <c r="AV728" s="13" t="s">
        <v>91</v>
      </c>
      <c r="AW728" s="13" t="s">
        <v>38</v>
      </c>
      <c r="AX728" s="13" t="s">
        <v>82</v>
      </c>
      <c r="AY728" s="271" t="s">
        <v>133</v>
      </c>
    </row>
    <row r="729" s="13" customFormat="1">
      <c r="A729" s="13"/>
      <c r="B729" s="261"/>
      <c r="C729" s="262"/>
      <c r="D729" s="251" t="s">
        <v>257</v>
      </c>
      <c r="E729" s="263" t="s">
        <v>1</v>
      </c>
      <c r="F729" s="264" t="s">
        <v>1549</v>
      </c>
      <c r="G729" s="262"/>
      <c r="H729" s="265">
        <v>19</v>
      </c>
      <c r="I729" s="266"/>
      <c r="J729" s="262"/>
      <c r="K729" s="262"/>
      <c r="L729" s="267"/>
      <c r="M729" s="268"/>
      <c r="N729" s="269"/>
      <c r="O729" s="269"/>
      <c r="P729" s="269"/>
      <c r="Q729" s="269"/>
      <c r="R729" s="269"/>
      <c r="S729" s="269"/>
      <c r="T729" s="270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71" t="s">
        <v>257</v>
      </c>
      <c r="AU729" s="271" t="s">
        <v>91</v>
      </c>
      <c r="AV729" s="13" t="s">
        <v>91</v>
      </c>
      <c r="AW729" s="13" t="s">
        <v>38</v>
      </c>
      <c r="AX729" s="13" t="s">
        <v>82</v>
      </c>
      <c r="AY729" s="271" t="s">
        <v>133</v>
      </c>
    </row>
    <row r="730" s="13" customFormat="1">
      <c r="A730" s="13"/>
      <c r="B730" s="261"/>
      <c r="C730" s="262"/>
      <c r="D730" s="251" t="s">
        <v>257</v>
      </c>
      <c r="E730" s="263" t="s">
        <v>1</v>
      </c>
      <c r="F730" s="264" t="s">
        <v>1550</v>
      </c>
      <c r="G730" s="262"/>
      <c r="H730" s="265">
        <v>55.600000000000001</v>
      </c>
      <c r="I730" s="266"/>
      <c r="J730" s="262"/>
      <c r="K730" s="262"/>
      <c r="L730" s="267"/>
      <c r="M730" s="268"/>
      <c r="N730" s="269"/>
      <c r="O730" s="269"/>
      <c r="P730" s="269"/>
      <c r="Q730" s="269"/>
      <c r="R730" s="269"/>
      <c r="S730" s="269"/>
      <c r="T730" s="27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71" t="s">
        <v>257</v>
      </c>
      <c r="AU730" s="271" t="s">
        <v>91</v>
      </c>
      <c r="AV730" s="13" t="s">
        <v>91</v>
      </c>
      <c r="AW730" s="13" t="s">
        <v>38</v>
      </c>
      <c r="AX730" s="13" t="s">
        <v>82</v>
      </c>
      <c r="AY730" s="271" t="s">
        <v>133</v>
      </c>
    </row>
    <row r="731" s="14" customFormat="1">
      <c r="A731" s="14"/>
      <c r="B731" s="272"/>
      <c r="C731" s="273"/>
      <c r="D731" s="251" t="s">
        <v>257</v>
      </c>
      <c r="E731" s="274" t="s">
        <v>1</v>
      </c>
      <c r="F731" s="275" t="s">
        <v>260</v>
      </c>
      <c r="G731" s="273"/>
      <c r="H731" s="276">
        <v>236.66999999999999</v>
      </c>
      <c r="I731" s="277"/>
      <c r="J731" s="273"/>
      <c r="K731" s="273"/>
      <c r="L731" s="278"/>
      <c r="M731" s="279"/>
      <c r="N731" s="280"/>
      <c r="O731" s="280"/>
      <c r="P731" s="280"/>
      <c r="Q731" s="280"/>
      <c r="R731" s="280"/>
      <c r="S731" s="280"/>
      <c r="T731" s="28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82" t="s">
        <v>257</v>
      </c>
      <c r="AU731" s="282" t="s">
        <v>91</v>
      </c>
      <c r="AV731" s="14" t="s">
        <v>152</v>
      </c>
      <c r="AW731" s="14" t="s">
        <v>38</v>
      </c>
      <c r="AX731" s="14" t="s">
        <v>21</v>
      </c>
      <c r="AY731" s="282" t="s">
        <v>133</v>
      </c>
    </row>
    <row r="732" s="2" customFormat="1" ht="21.75" customHeight="1">
      <c r="A732" s="39"/>
      <c r="B732" s="40"/>
      <c r="C732" s="237" t="s">
        <v>1551</v>
      </c>
      <c r="D732" s="237" t="s">
        <v>136</v>
      </c>
      <c r="E732" s="238" t="s">
        <v>1552</v>
      </c>
      <c r="F732" s="239" t="s">
        <v>1553</v>
      </c>
      <c r="G732" s="240" t="s">
        <v>289</v>
      </c>
      <c r="H732" s="241">
        <v>92.849999999999994</v>
      </c>
      <c r="I732" s="242"/>
      <c r="J732" s="243">
        <f>ROUND(I732*H732,2)</f>
        <v>0</v>
      </c>
      <c r="K732" s="244"/>
      <c r="L732" s="45"/>
      <c r="M732" s="245" t="s">
        <v>1</v>
      </c>
      <c r="N732" s="246" t="s">
        <v>47</v>
      </c>
      <c r="O732" s="92"/>
      <c r="P732" s="247">
        <f>O732*H732</f>
        <v>0</v>
      </c>
      <c r="Q732" s="247">
        <v>0.00088000000000000003</v>
      </c>
      <c r="R732" s="247">
        <f>Q732*H732</f>
        <v>0.081708000000000003</v>
      </c>
      <c r="S732" s="247">
        <v>0</v>
      </c>
      <c r="T732" s="248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9" t="s">
        <v>152</v>
      </c>
      <c r="AT732" s="249" t="s">
        <v>136</v>
      </c>
      <c r="AU732" s="249" t="s">
        <v>91</v>
      </c>
      <c r="AY732" s="18" t="s">
        <v>133</v>
      </c>
      <c r="BE732" s="250">
        <f>IF(N732="základní",J732,0)</f>
        <v>0</v>
      </c>
      <c r="BF732" s="250">
        <f>IF(N732="snížená",J732,0)</f>
        <v>0</v>
      </c>
      <c r="BG732" s="250">
        <f>IF(N732="zákl. přenesená",J732,0)</f>
        <v>0</v>
      </c>
      <c r="BH732" s="250">
        <f>IF(N732="sníž. přenesená",J732,0)</f>
        <v>0</v>
      </c>
      <c r="BI732" s="250">
        <f>IF(N732="nulová",J732,0)</f>
        <v>0</v>
      </c>
      <c r="BJ732" s="18" t="s">
        <v>21</v>
      </c>
      <c r="BK732" s="250">
        <f>ROUND(I732*H732,2)</f>
        <v>0</v>
      </c>
      <c r="BL732" s="18" t="s">
        <v>152</v>
      </c>
      <c r="BM732" s="249" t="s">
        <v>1554</v>
      </c>
    </row>
    <row r="733" s="13" customFormat="1">
      <c r="A733" s="13"/>
      <c r="B733" s="261"/>
      <c r="C733" s="262"/>
      <c r="D733" s="251" t="s">
        <v>257</v>
      </c>
      <c r="E733" s="263" t="s">
        <v>1</v>
      </c>
      <c r="F733" s="264" t="s">
        <v>1555</v>
      </c>
      <c r="G733" s="262"/>
      <c r="H733" s="265">
        <v>92.849999999999994</v>
      </c>
      <c r="I733" s="266"/>
      <c r="J733" s="262"/>
      <c r="K733" s="262"/>
      <c r="L733" s="267"/>
      <c r="M733" s="268"/>
      <c r="N733" s="269"/>
      <c r="O733" s="269"/>
      <c r="P733" s="269"/>
      <c r="Q733" s="269"/>
      <c r="R733" s="269"/>
      <c r="S733" s="269"/>
      <c r="T733" s="27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71" t="s">
        <v>257</v>
      </c>
      <c r="AU733" s="271" t="s">
        <v>91</v>
      </c>
      <c r="AV733" s="13" t="s">
        <v>91</v>
      </c>
      <c r="AW733" s="13" t="s">
        <v>38</v>
      </c>
      <c r="AX733" s="13" t="s">
        <v>21</v>
      </c>
      <c r="AY733" s="271" t="s">
        <v>133</v>
      </c>
    </row>
    <row r="734" s="2" customFormat="1" ht="21.75" customHeight="1">
      <c r="A734" s="39"/>
      <c r="B734" s="40"/>
      <c r="C734" s="237" t="s">
        <v>1556</v>
      </c>
      <c r="D734" s="237" t="s">
        <v>136</v>
      </c>
      <c r="E734" s="238" t="s">
        <v>1557</v>
      </c>
      <c r="F734" s="239" t="s">
        <v>1558</v>
      </c>
      <c r="G734" s="240" t="s">
        <v>289</v>
      </c>
      <c r="H734" s="241">
        <v>27.094000000000001</v>
      </c>
      <c r="I734" s="242"/>
      <c r="J734" s="243">
        <f>ROUND(I734*H734,2)</f>
        <v>0</v>
      </c>
      <c r="K734" s="244"/>
      <c r="L734" s="45"/>
      <c r="M734" s="245" t="s">
        <v>1</v>
      </c>
      <c r="N734" s="246" t="s">
        <v>47</v>
      </c>
      <c r="O734" s="92"/>
      <c r="P734" s="247">
        <f>O734*H734</f>
        <v>0</v>
      </c>
      <c r="Q734" s="247">
        <v>0.0068700000000000002</v>
      </c>
      <c r="R734" s="247">
        <f>Q734*H734</f>
        <v>0.18613578000000003</v>
      </c>
      <c r="S734" s="247">
        <v>0</v>
      </c>
      <c r="T734" s="248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9" t="s">
        <v>152</v>
      </c>
      <c r="AT734" s="249" t="s">
        <v>136</v>
      </c>
      <c r="AU734" s="249" t="s">
        <v>91</v>
      </c>
      <c r="AY734" s="18" t="s">
        <v>133</v>
      </c>
      <c r="BE734" s="250">
        <f>IF(N734="základní",J734,0)</f>
        <v>0</v>
      </c>
      <c r="BF734" s="250">
        <f>IF(N734="snížená",J734,0)</f>
        <v>0</v>
      </c>
      <c r="BG734" s="250">
        <f>IF(N734="zákl. přenesená",J734,0)</f>
        <v>0</v>
      </c>
      <c r="BH734" s="250">
        <f>IF(N734="sníž. přenesená",J734,0)</f>
        <v>0</v>
      </c>
      <c r="BI734" s="250">
        <f>IF(N734="nulová",J734,0)</f>
        <v>0</v>
      </c>
      <c r="BJ734" s="18" t="s">
        <v>21</v>
      </c>
      <c r="BK734" s="250">
        <f>ROUND(I734*H734,2)</f>
        <v>0</v>
      </c>
      <c r="BL734" s="18" t="s">
        <v>152</v>
      </c>
      <c r="BM734" s="249" t="s">
        <v>1559</v>
      </c>
    </row>
    <row r="735" s="2" customFormat="1" ht="21.75" customHeight="1">
      <c r="A735" s="39"/>
      <c r="B735" s="40"/>
      <c r="C735" s="283" t="s">
        <v>1560</v>
      </c>
      <c r="D735" s="283" t="s">
        <v>341</v>
      </c>
      <c r="E735" s="284" t="s">
        <v>1561</v>
      </c>
      <c r="F735" s="285" t="s">
        <v>1562</v>
      </c>
      <c r="G735" s="286" t="s">
        <v>289</v>
      </c>
      <c r="H735" s="287">
        <v>13.5</v>
      </c>
      <c r="I735" s="288"/>
      <c r="J735" s="289">
        <f>ROUND(I735*H735,2)</f>
        <v>0</v>
      </c>
      <c r="K735" s="290"/>
      <c r="L735" s="291"/>
      <c r="M735" s="292" t="s">
        <v>1</v>
      </c>
      <c r="N735" s="293" t="s">
        <v>47</v>
      </c>
      <c r="O735" s="92"/>
      <c r="P735" s="247">
        <f>O735*H735</f>
        <v>0</v>
      </c>
      <c r="Q735" s="247">
        <v>0</v>
      </c>
      <c r="R735" s="247">
        <f>Q735*H735</f>
        <v>0</v>
      </c>
      <c r="S735" s="247">
        <v>0</v>
      </c>
      <c r="T735" s="248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49" t="s">
        <v>170</v>
      </c>
      <c r="AT735" s="249" t="s">
        <v>341</v>
      </c>
      <c r="AU735" s="249" t="s">
        <v>91</v>
      </c>
      <c r="AY735" s="18" t="s">
        <v>133</v>
      </c>
      <c r="BE735" s="250">
        <f>IF(N735="základní",J735,0)</f>
        <v>0</v>
      </c>
      <c r="BF735" s="250">
        <f>IF(N735="snížená",J735,0)</f>
        <v>0</v>
      </c>
      <c r="BG735" s="250">
        <f>IF(N735="zákl. přenesená",J735,0)</f>
        <v>0</v>
      </c>
      <c r="BH735" s="250">
        <f>IF(N735="sníž. přenesená",J735,0)</f>
        <v>0</v>
      </c>
      <c r="BI735" s="250">
        <f>IF(N735="nulová",J735,0)</f>
        <v>0</v>
      </c>
      <c r="BJ735" s="18" t="s">
        <v>21</v>
      </c>
      <c r="BK735" s="250">
        <f>ROUND(I735*H735,2)</f>
        <v>0</v>
      </c>
      <c r="BL735" s="18" t="s">
        <v>152</v>
      </c>
      <c r="BM735" s="249" t="s">
        <v>1563</v>
      </c>
    </row>
    <row r="736" s="2" customFormat="1">
      <c r="A736" s="39"/>
      <c r="B736" s="40"/>
      <c r="C736" s="41"/>
      <c r="D736" s="251" t="s">
        <v>142</v>
      </c>
      <c r="E736" s="41"/>
      <c r="F736" s="252" t="s">
        <v>1564</v>
      </c>
      <c r="G736" s="41"/>
      <c r="H736" s="41"/>
      <c r="I736" s="145"/>
      <c r="J736" s="41"/>
      <c r="K736" s="41"/>
      <c r="L736" s="45"/>
      <c r="M736" s="253"/>
      <c r="N736" s="254"/>
      <c r="O736" s="92"/>
      <c r="P736" s="92"/>
      <c r="Q736" s="92"/>
      <c r="R736" s="92"/>
      <c r="S736" s="92"/>
      <c r="T736" s="93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142</v>
      </c>
      <c r="AU736" s="18" t="s">
        <v>91</v>
      </c>
    </row>
    <row r="737" s="13" customFormat="1">
      <c r="A737" s="13"/>
      <c r="B737" s="261"/>
      <c r="C737" s="262"/>
      <c r="D737" s="251" t="s">
        <v>257</v>
      </c>
      <c r="E737" s="263" t="s">
        <v>1</v>
      </c>
      <c r="F737" s="264" t="s">
        <v>1565</v>
      </c>
      <c r="G737" s="262"/>
      <c r="H737" s="265">
        <v>13.5</v>
      </c>
      <c r="I737" s="266"/>
      <c r="J737" s="262"/>
      <c r="K737" s="262"/>
      <c r="L737" s="267"/>
      <c r="M737" s="268"/>
      <c r="N737" s="269"/>
      <c r="O737" s="269"/>
      <c r="P737" s="269"/>
      <c r="Q737" s="269"/>
      <c r="R737" s="269"/>
      <c r="S737" s="269"/>
      <c r="T737" s="27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71" t="s">
        <v>257</v>
      </c>
      <c r="AU737" s="271" t="s">
        <v>91</v>
      </c>
      <c r="AV737" s="13" t="s">
        <v>91</v>
      </c>
      <c r="AW737" s="13" t="s">
        <v>38</v>
      </c>
      <c r="AX737" s="13" t="s">
        <v>21</v>
      </c>
      <c r="AY737" s="271" t="s">
        <v>133</v>
      </c>
    </row>
    <row r="738" s="2" customFormat="1" ht="33" customHeight="1">
      <c r="A738" s="39"/>
      <c r="B738" s="40"/>
      <c r="C738" s="283" t="s">
        <v>1566</v>
      </c>
      <c r="D738" s="283" t="s">
        <v>341</v>
      </c>
      <c r="E738" s="284" t="s">
        <v>1567</v>
      </c>
      <c r="F738" s="285" t="s">
        <v>1568</v>
      </c>
      <c r="G738" s="286" t="s">
        <v>289</v>
      </c>
      <c r="H738" s="287">
        <v>13.593999999999999</v>
      </c>
      <c r="I738" s="288"/>
      <c r="J738" s="289">
        <f>ROUND(I738*H738,2)</f>
        <v>0</v>
      </c>
      <c r="K738" s="290"/>
      <c r="L738" s="291"/>
      <c r="M738" s="292" t="s">
        <v>1</v>
      </c>
      <c r="N738" s="293" t="s">
        <v>47</v>
      </c>
      <c r="O738" s="92"/>
      <c r="P738" s="247">
        <f>O738*H738</f>
        <v>0</v>
      </c>
      <c r="Q738" s="247">
        <v>0</v>
      </c>
      <c r="R738" s="247">
        <f>Q738*H738</f>
        <v>0</v>
      </c>
      <c r="S738" s="247">
        <v>0</v>
      </c>
      <c r="T738" s="248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9" t="s">
        <v>170</v>
      </c>
      <c r="AT738" s="249" t="s">
        <v>341</v>
      </c>
      <c r="AU738" s="249" t="s">
        <v>91</v>
      </c>
      <c r="AY738" s="18" t="s">
        <v>133</v>
      </c>
      <c r="BE738" s="250">
        <f>IF(N738="základní",J738,0)</f>
        <v>0</v>
      </c>
      <c r="BF738" s="250">
        <f>IF(N738="snížená",J738,0)</f>
        <v>0</v>
      </c>
      <c r="BG738" s="250">
        <f>IF(N738="zákl. přenesená",J738,0)</f>
        <v>0</v>
      </c>
      <c r="BH738" s="250">
        <f>IF(N738="sníž. přenesená",J738,0)</f>
        <v>0</v>
      </c>
      <c r="BI738" s="250">
        <f>IF(N738="nulová",J738,0)</f>
        <v>0</v>
      </c>
      <c r="BJ738" s="18" t="s">
        <v>21</v>
      </c>
      <c r="BK738" s="250">
        <f>ROUND(I738*H738,2)</f>
        <v>0</v>
      </c>
      <c r="BL738" s="18" t="s">
        <v>152</v>
      </c>
      <c r="BM738" s="249" t="s">
        <v>1569</v>
      </c>
    </row>
    <row r="739" s="2" customFormat="1">
      <c r="A739" s="39"/>
      <c r="B739" s="40"/>
      <c r="C739" s="41"/>
      <c r="D739" s="251" t="s">
        <v>142</v>
      </c>
      <c r="E739" s="41"/>
      <c r="F739" s="252" t="s">
        <v>1564</v>
      </c>
      <c r="G739" s="41"/>
      <c r="H739" s="41"/>
      <c r="I739" s="145"/>
      <c r="J739" s="41"/>
      <c r="K739" s="41"/>
      <c r="L739" s="45"/>
      <c r="M739" s="253"/>
      <c r="N739" s="254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142</v>
      </c>
      <c r="AU739" s="18" t="s">
        <v>91</v>
      </c>
    </row>
    <row r="740" s="13" customFormat="1">
      <c r="A740" s="13"/>
      <c r="B740" s="261"/>
      <c r="C740" s="262"/>
      <c r="D740" s="251" t="s">
        <v>257</v>
      </c>
      <c r="E740" s="263" t="s">
        <v>1</v>
      </c>
      <c r="F740" s="264" t="s">
        <v>1570</v>
      </c>
      <c r="G740" s="262"/>
      <c r="H740" s="265">
        <v>13.593999999999999</v>
      </c>
      <c r="I740" s="266"/>
      <c r="J740" s="262"/>
      <c r="K740" s="262"/>
      <c r="L740" s="267"/>
      <c r="M740" s="268"/>
      <c r="N740" s="269"/>
      <c r="O740" s="269"/>
      <c r="P740" s="269"/>
      <c r="Q740" s="269"/>
      <c r="R740" s="269"/>
      <c r="S740" s="269"/>
      <c r="T740" s="27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71" t="s">
        <v>257</v>
      </c>
      <c r="AU740" s="271" t="s">
        <v>91</v>
      </c>
      <c r="AV740" s="13" t="s">
        <v>91</v>
      </c>
      <c r="AW740" s="13" t="s">
        <v>38</v>
      </c>
      <c r="AX740" s="13" t="s">
        <v>21</v>
      </c>
      <c r="AY740" s="271" t="s">
        <v>133</v>
      </c>
    </row>
    <row r="741" s="2" customFormat="1" ht="16.5" customHeight="1">
      <c r="A741" s="39"/>
      <c r="B741" s="40"/>
      <c r="C741" s="237" t="s">
        <v>1571</v>
      </c>
      <c r="D741" s="237" t="s">
        <v>136</v>
      </c>
      <c r="E741" s="238" t="s">
        <v>1572</v>
      </c>
      <c r="F741" s="239" t="s">
        <v>1573</v>
      </c>
      <c r="G741" s="240" t="s">
        <v>289</v>
      </c>
      <c r="H741" s="241">
        <v>27.094000000000001</v>
      </c>
      <c r="I741" s="242"/>
      <c r="J741" s="243">
        <f>ROUND(I741*H741,2)</f>
        <v>0</v>
      </c>
      <c r="K741" s="244"/>
      <c r="L741" s="45"/>
      <c r="M741" s="245" t="s">
        <v>1</v>
      </c>
      <c r="N741" s="246" t="s">
        <v>47</v>
      </c>
      <c r="O741" s="92"/>
      <c r="P741" s="247">
        <f>O741*H741</f>
        <v>0</v>
      </c>
      <c r="Q741" s="247">
        <v>0</v>
      </c>
      <c r="R741" s="247">
        <f>Q741*H741</f>
        <v>0</v>
      </c>
      <c r="S741" s="247">
        <v>0</v>
      </c>
      <c r="T741" s="248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49" t="s">
        <v>152</v>
      </c>
      <c r="AT741" s="249" t="s">
        <v>136</v>
      </c>
      <c r="AU741" s="249" t="s">
        <v>91</v>
      </c>
      <c r="AY741" s="18" t="s">
        <v>133</v>
      </c>
      <c r="BE741" s="250">
        <f>IF(N741="základní",J741,0)</f>
        <v>0</v>
      </c>
      <c r="BF741" s="250">
        <f>IF(N741="snížená",J741,0)</f>
        <v>0</v>
      </c>
      <c r="BG741" s="250">
        <f>IF(N741="zákl. přenesená",J741,0)</f>
        <v>0</v>
      </c>
      <c r="BH741" s="250">
        <f>IF(N741="sníž. přenesená",J741,0)</f>
        <v>0</v>
      </c>
      <c r="BI741" s="250">
        <f>IF(N741="nulová",J741,0)</f>
        <v>0</v>
      </c>
      <c r="BJ741" s="18" t="s">
        <v>21</v>
      </c>
      <c r="BK741" s="250">
        <f>ROUND(I741*H741,2)</f>
        <v>0</v>
      </c>
      <c r="BL741" s="18" t="s">
        <v>152</v>
      </c>
      <c r="BM741" s="249" t="s">
        <v>1574</v>
      </c>
    </row>
    <row r="742" s="2" customFormat="1">
      <c r="A742" s="39"/>
      <c r="B742" s="40"/>
      <c r="C742" s="41"/>
      <c r="D742" s="251" t="s">
        <v>142</v>
      </c>
      <c r="E742" s="41"/>
      <c r="F742" s="252" t="s">
        <v>1575</v>
      </c>
      <c r="G742" s="41"/>
      <c r="H742" s="41"/>
      <c r="I742" s="145"/>
      <c r="J742" s="41"/>
      <c r="K742" s="41"/>
      <c r="L742" s="45"/>
      <c r="M742" s="253"/>
      <c r="N742" s="254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142</v>
      </c>
      <c r="AU742" s="18" t="s">
        <v>91</v>
      </c>
    </row>
    <row r="743" s="13" customFormat="1">
      <c r="A743" s="13"/>
      <c r="B743" s="261"/>
      <c r="C743" s="262"/>
      <c r="D743" s="251" t="s">
        <v>257</v>
      </c>
      <c r="E743" s="263" t="s">
        <v>1</v>
      </c>
      <c r="F743" s="264" t="s">
        <v>1576</v>
      </c>
      <c r="G743" s="262"/>
      <c r="H743" s="265">
        <v>13.5</v>
      </c>
      <c r="I743" s="266"/>
      <c r="J743" s="262"/>
      <c r="K743" s="262"/>
      <c r="L743" s="267"/>
      <c r="M743" s="268"/>
      <c r="N743" s="269"/>
      <c r="O743" s="269"/>
      <c r="P743" s="269"/>
      <c r="Q743" s="269"/>
      <c r="R743" s="269"/>
      <c r="S743" s="269"/>
      <c r="T743" s="270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71" t="s">
        <v>257</v>
      </c>
      <c r="AU743" s="271" t="s">
        <v>91</v>
      </c>
      <c r="AV743" s="13" t="s">
        <v>91</v>
      </c>
      <c r="AW743" s="13" t="s">
        <v>38</v>
      </c>
      <c r="AX743" s="13" t="s">
        <v>82</v>
      </c>
      <c r="AY743" s="271" t="s">
        <v>133</v>
      </c>
    </row>
    <row r="744" s="13" customFormat="1">
      <c r="A744" s="13"/>
      <c r="B744" s="261"/>
      <c r="C744" s="262"/>
      <c r="D744" s="251" t="s">
        <v>257</v>
      </c>
      <c r="E744" s="263" t="s">
        <v>1</v>
      </c>
      <c r="F744" s="264" t="s">
        <v>1577</v>
      </c>
      <c r="G744" s="262"/>
      <c r="H744" s="265">
        <v>13.593999999999999</v>
      </c>
      <c r="I744" s="266"/>
      <c r="J744" s="262"/>
      <c r="K744" s="262"/>
      <c r="L744" s="267"/>
      <c r="M744" s="268"/>
      <c r="N744" s="269"/>
      <c r="O744" s="269"/>
      <c r="P744" s="269"/>
      <c r="Q744" s="269"/>
      <c r="R744" s="269"/>
      <c r="S744" s="269"/>
      <c r="T744" s="270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71" t="s">
        <v>257</v>
      </c>
      <c r="AU744" s="271" t="s">
        <v>91</v>
      </c>
      <c r="AV744" s="13" t="s">
        <v>91</v>
      </c>
      <c r="AW744" s="13" t="s">
        <v>38</v>
      </c>
      <c r="AX744" s="13" t="s">
        <v>82</v>
      </c>
      <c r="AY744" s="271" t="s">
        <v>133</v>
      </c>
    </row>
    <row r="745" s="14" customFormat="1">
      <c r="A745" s="14"/>
      <c r="B745" s="272"/>
      <c r="C745" s="273"/>
      <c r="D745" s="251" t="s">
        <v>257</v>
      </c>
      <c r="E745" s="274" t="s">
        <v>1</v>
      </c>
      <c r="F745" s="275" t="s">
        <v>260</v>
      </c>
      <c r="G745" s="273"/>
      <c r="H745" s="276">
        <v>27.094000000000001</v>
      </c>
      <c r="I745" s="277"/>
      <c r="J745" s="273"/>
      <c r="K745" s="273"/>
      <c r="L745" s="278"/>
      <c r="M745" s="279"/>
      <c r="N745" s="280"/>
      <c r="O745" s="280"/>
      <c r="P745" s="280"/>
      <c r="Q745" s="280"/>
      <c r="R745" s="280"/>
      <c r="S745" s="280"/>
      <c r="T745" s="28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82" t="s">
        <v>257</v>
      </c>
      <c r="AU745" s="282" t="s">
        <v>91</v>
      </c>
      <c r="AV745" s="14" t="s">
        <v>152</v>
      </c>
      <c r="AW745" s="14" t="s">
        <v>38</v>
      </c>
      <c r="AX745" s="14" t="s">
        <v>21</v>
      </c>
      <c r="AY745" s="282" t="s">
        <v>133</v>
      </c>
    </row>
    <row r="746" s="2" customFormat="1" ht="21.75" customHeight="1">
      <c r="A746" s="39"/>
      <c r="B746" s="40"/>
      <c r="C746" s="237" t="s">
        <v>1578</v>
      </c>
      <c r="D746" s="237" t="s">
        <v>136</v>
      </c>
      <c r="E746" s="238" t="s">
        <v>1579</v>
      </c>
      <c r="F746" s="239" t="s">
        <v>1580</v>
      </c>
      <c r="G746" s="240" t="s">
        <v>254</v>
      </c>
      <c r="H746" s="241">
        <v>11.201000000000001</v>
      </c>
      <c r="I746" s="242"/>
      <c r="J746" s="243">
        <f>ROUND(I746*H746,2)</f>
        <v>0</v>
      </c>
      <c r="K746" s="244"/>
      <c r="L746" s="45"/>
      <c r="M746" s="245" t="s">
        <v>1</v>
      </c>
      <c r="N746" s="246" t="s">
        <v>47</v>
      </c>
      <c r="O746" s="92"/>
      <c r="P746" s="247">
        <f>O746*H746</f>
        <v>0</v>
      </c>
      <c r="Q746" s="247">
        <v>0.00063000000000000003</v>
      </c>
      <c r="R746" s="247">
        <f>Q746*H746</f>
        <v>0.0070566300000000004</v>
      </c>
      <c r="S746" s="247">
        <v>0</v>
      </c>
      <c r="T746" s="248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49" t="s">
        <v>152</v>
      </c>
      <c r="AT746" s="249" t="s">
        <v>136</v>
      </c>
      <c r="AU746" s="249" t="s">
        <v>91</v>
      </c>
      <c r="AY746" s="18" t="s">
        <v>133</v>
      </c>
      <c r="BE746" s="250">
        <f>IF(N746="základní",J746,0)</f>
        <v>0</v>
      </c>
      <c r="BF746" s="250">
        <f>IF(N746="snížená",J746,0)</f>
        <v>0</v>
      </c>
      <c r="BG746" s="250">
        <f>IF(N746="zákl. přenesená",J746,0)</f>
        <v>0</v>
      </c>
      <c r="BH746" s="250">
        <f>IF(N746="sníž. přenesená",J746,0)</f>
        <v>0</v>
      </c>
      <c r="BI746" s="250">
        <f>IF(N746="nulová",J746,0)</f>
        <v>0</v>
      </c>
      <c r="BJ746" s="18" t="s">
        <v>21</v>
      </c>
      <c r="BK746" s="250">
        <f>ROUND(I746*H746,2)</f>
        <v>0</v>
      </c>
      <c r="BL746" s="18" t="s">
        <v>152</v>
      </c>
      <c r="BM746" s="249" t="s">
        <v>1581</v>
      </c>
    </row>
    <row r="747" s="2" customFormat="1">
      <c r="A747" s="39"/>
      <c r="B747" s="40"/>
      <c r="C747" s="41"/>
      <c r="D747" s="251" t="s">
        <v>142</v>
      </c>
      <c r="E747" s="41"/>
      <c r="F747" s="252" t="s">
        <v>1582</v>
      </c>
      <c r="G747" s="41"/>
      <c r="H747" s="41"/>
      <c r="I747" s="145"/>
      <c r="J747" s="41"/>
      <c r="K747" s="41"/>
      <c r="L747" s="45"/>
      <c r="M747" s="253"/>
      <c r="N747" s="254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142</v>
      </c>
      <c r="AU747" s="18" t="s">
        <v>91</v>
      </c>
    </row>
    <row r="748" s="13" customFormat="1">
      <c r="A748" s="13"/>
      <c r="B748" s="261"/>
      <c r="C748" s="262"/>
      <c r="D748" s="251" t="s">
        <v>257</v>
      </c>
      <c r="E748" s="263" t="s">
        <v>1</v>
      </c>
      <c r="F748" s="264" t="s">
        <v>1583</v>
      </c>
      <c r="G748" s="262"/>
      <c r="H748" s="265">
        <v>11.201000000000001</v>
      </c>
      <c r="I748" s="266"/>
      <c r="J748" s="262"/>
      <c r="K748" s="262"/>
      <c r="L748" s="267"/>
      <c r="M748" s="268"/>
      <c r="N748" s="269"/>
      <c r="O748" s="269"/>
      <c r="P748" s="269"/>
      <c r="Q748" s="269"/>
      <c r="R748" s="269"/>
      <c r="S748" s="269"/>
      <c r="T748" s="27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71" t="s">
        <v>257</v>
      </c>
      <c r="AU748" s="271" t="s">
        <v>91</v>
      </c>
      <c r="AV748" s="13" t="s">
        <v>91</v>
      </c>
      <c r="AW748" s="13" t="s">
        <v>38</v>
      </c>
      <c r="AX748" s="13" t="s">
        <v>21</v>
      </c>
      <c r="AY748" s="271" t="s">
        <v>133</v>
      </c>
    </row>
    <row r="749" s="2" customFormat="1" ht="21.75" customHeight="1">
      <c r="A749" s="39"/>
      <c r="B749" s="40"/>
      <c r="C749" s="237" t="s">
        <v>1584</v>
      </c>
      <c r="D749" s="237" t="s">
        <v>136</v>
      </c>
      <c r="E749" s="238" t="s">
        <v>1585</v>
      </c>
      <c r="F749" s="239" t="s">
        <v>1586</v>
      </c>
      <c r="G749" s="240" t="s">
        <v>289</v>
      </c>
      <c r="H749" s="241">
        <v>139.59999999999999</v>
      </c>
      <c r="I749" s="242"/>
      <c r="J749" s="243">
        <f>ROUND(I749*H749,2)</f>
        <v>0</v>
      </c>
      <c r="K749" s="244"/>
      <c r="L749" s="45"/>
      <c r="M749" s="245" t="s">
        <v>1</v>
      </c>
      <c r="N749" s="246" t="s">
        <v>47</v>
      </c>
      <c r="O749" s="92"/>
      <c r="P749" s="247">
        <f>O749*H749</f>
        <v>0</v>
      </c>
      <c r="Q749" s="247">
        <v>3.0000000000000001E-05</v>
      </c>
      <c r="R749" s="247">
        <f>Q749*H749</f>
        <v>0.0041879999999999999</v>
      </c>
      <c r="S749" s="247">
        <v>0</v>
      </c>
      <c r="T749" s="248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49" t="s">
        <v>152</v>
      </c>
      <c r="AT749" s="249" t="s">
        <v>136</v>
      </c>
      <c r="AU749" s="249" t="s">
        <v>91</v>
      </c>
      <c r="AY749" s="18" t="s">
        <v>133</v>
      </c>
      <c r="BE749" s="250">
        <f>IF(N749="základní",J749,0)</f>
        <v>0</v>
      </c>
      <c r="BF749" s="250">
        <f>IF(N749="snížená",J749,0)</f>
        <v>0</v>
      </c>
      <c r="BG749" s="250">
        <f>IF(N749="zákl. přenesená",J749,0)</f>
        <v>0</v>
      </c>
      <c r="BH749" s="250">
        <f>IF(N749="sníž. přenesená",J749,0)</f>
        <v>0</v>
      </c>
      <c r="BI749" s="250">
        <f>IF(N749="nulová",J749,0)</f>
        <v>0</v>
      </c>
      <c r="BJ749" s="18" t="s">
        <v>21</v>
      </c>
      <c r="BK749" s="250">
        <f>ROUND(I749*H749,2)</f>
        <v>0</v>
      </c>
      <c r="BL749" s="18" t="s">
        <v>152</v>
      </c>
      <c r="BM749" s="249" t="s">
        <v>1587</v>
      </c>
    </row>
    <row r="750" s="13" customFormat="1">
      <c r="A750" s="13"/>
      <c r="B750" s="261"/>
      <c r="C750" s="262"/>
      <c r="D750" s="251" t="s">
        <v>257</v>
      </c>
      <c r="E750" s="263" t="s">
        <v>1</v>
      </c>
      <c r="F750" s="264" t="s">
        <v>1588</v>
      </c>
      <c r="G750" s="262"/>
      <c r="H750" s="265">
        <v>100</v>
      </c>
      <c r="I750" s="266"/>
      <c r="J750" s="262"/>
      <c r="K750" s="262"/>
      <c r="L750" s="267"/>
      <c r="M750" s="268"/>
      <c r="N750" s="269"/>
      <c r="O750" s="269"/>
      <c r="P750" s="269"/>
      <c r="Q750" s="269"/>
      <c r="R750" s="269"/>
      <c r="S750" s="269"/>
      <c r="T750" s="270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71" t="s">
        <v>257</v>
      </c>
      <c r="AU750" s="271" t="s">
        <v>91</v>
      </c>
      <c r="AV750" s="13" t="s">
        <v>91</v>
      </c>
      <c r="AW750" s="13" t="s">
        <v>38</v>
      </c>
      <c r="AX750" s="13" t="s">
        <v>82</v>
      </c>
      <c r="AY750" s="271" t="s">
        <v>133</v>
      </c>
    </row>
    <row r="751" s="13" customFormat="1">
      <c r="A751" s="13"/>
      <c r="B751" s="261"/>
      <c r="C751" s="262"/>
      <c r="D751" s="251" t="s">
        <v>257</v>
      </c>
      <c r="E751" s="263" t="s">
        <v>1</v>
      </c>
      <c r="F751" s="264" t="s">
        <v>1589</v>
      </c>
      <c r="G751" s="262"/>
      <c r="H751" s="265">
        <v>25.600000000000001</v>
      </c>
      <c r="I751" s="266"/>
      <c r="J751" s="262"/>
      <c r="K751" s="262"/>
      <c r="L751" s="267"/>
      <c r="M751" s="268"/>
      <c r="N751" s="269"/>
      <c r="O751" s="269"/>
      <c r="P751" s="269"/>
      <c r="Q751" s="269"/>
      <c r="R751" s="269"/>
      <c r="S751" s="269"/>
      <c r="T751" s="27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71" t="s">
        <v>257</v>
      </c>
      <c r="AU751" s="271" t="s">
        <v>91</v>
      </c>
      <c r="AV751" s="13" t="s">
        <v>91</v>
      </c>
      <c r="AW751" s="13" t="s">
        <v>38</v>
      </c>
      <c r="AX751" s="13" t="s">
        <v>82</v>
      </c>
      <c r="AY751" s="271" t="s">
        <v>133</v>
      </c>
    </row>
    <row r="752" s="13" customFormat="1">
      <c r="A752" s="13"/>
      <c r="B752" s="261"/>
      <c r="C752" s="262"/>
      <c r="D752" s="251" t="s">
        <v>257</v>
      </c>
      <c r="E752" s="263" t="s">
        <v>1</v>
      </c>
      <c r="F752" s="264" t="s">
        <v>1590</v>
      </c>
      <c r="G752" s="262"/>
      <c r="H752" s="265">
        <v>3.3999999999999999</v>
      </c>
      <c r="I752" s="266"/>
      <c r="J752" s="262"/>
      <c r="K752" s="262"/>
      <c r="L752" s="267"/>
      <c r="M752" s="268"/>
      <c r="N752" s="269"/>
      <c r="O752" s="269"/>
      <c r="P752" s="269"/>
      <c r="Q752" s="269"/>
      <c r="R752" s="269"/>
      <c r="S752" s="269"/>
      <c r="T752" s="270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71" t="s">
        <v>257</v>
      </c>
      <c r="AU752" s="271" t="s">
        <v>91</v>
      </c>
      <c r="AV752" s="13" t="s">
        <v>91</v>
      </c>
      <c r="AW752" s="13" t="s">
        <v>38</v>
      </c>
      <c r="AX752" s="13" t="s">
        <v>82</v>
      </c>
      <c r="AY752" s="271" t="s">
        <v>133</v>
      </c>
    </row>
    <row r="753" s="13" customFormat="1">
      <c r="A753" s="13"/>
      <c r="B753" s="261"/>
      <c r="C753" s="262"/>
      <c r="D753" s="251" t="s">
        <v>257</v>
      </c>
      <c r="E753" s="263" t="s">
        <v>1</v>
      </c>
      <c r="F753" s="264" t="s">
        <v>1591</v>
      </c>
      <c r="G753" s="262"/>
      <c r="H753" s="265">
        <v>2.2000000000000002</v>
      </c>
      <c r="I753" s="266"/>
      <c r="J753" s="262"/>
      <c r="K753" s="262"/>
      <c r="L753" s="267"/>
      <c r="M753" s="268"/>
      <c r="N753" s="269"/>
      <c r="O753" s="269"/>
      <c r="P753" s="269"/>
      <c r="Q753" s="269"/>
      <c r="R753" s="269"/>
      <c r="S753" s="269"/>
      <c r="T753" s="270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71" t="s">
        <v>257</v>
      </c>
      <c r="AU753" s="271" t="s">
        <v>91</v>
      </c>
      <c r="AV753" s="13" t="s">
        <v>91</v>
      </c>
      <c r="AW753" s="13" t="s">
        <v>38</v>
      </c>
      <c r="AX753" s="13" t="s">
        <v>82</v>
      </c>
      <c r="AY753" s="271" t="s">
        <v>133</v>
      </c>
    </row>
    <row r="754" s="13" customFormat="1">
      <c r="A754" s="13"/>
      <c r="B754" s="261"/>
      <c r="C754" s="262"/>
      <c r="D754" s="251" t="s">
        <v>257</v>
      </c>
      <c r="E754" s="263" t="s">
        <v>1</v>
      </c>
      <c r="F754" s="264" t="s">
        <v>1592</v>
      </c>
      <c r="G754" s="262"/>
      <c r="H754" s="265">
        <v>8.4000000000000004</v>
      </c>
      <c r="I754" s="266"/>
      <c r="J754" s="262"/>
      <c r="K754" s="262"/>
      <c r="L754" s="267"/>
      <c r="M754" s="268"/>
      <c r="N754" s="269"/>
      <c r="O754" s="269"/>
      <c r="P754" s="269"/>
      <c r="Q754" s="269"/>
      <c r="R754" s="269"/>
      <c r="S754" s="269"/>
      <c r="T754" s="27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71" t="s">
        <v>257</v>
      </c>
      <c r="AU754" s="271" t="s">
        <v>91</v>
      </c>
      <c r="AV754" s="13" t="s">
        <v>91</v>
      </c>
      <c r="AW754" s="13" t="s">
        <v>38</v>
      </c>
      <c r="AX754" s="13" t="s">
        <v>82</v>
      </c>
      <c r="AY754" s="271" t="s">
        <v>133</v>
      </c>
    </row>
    <row r="755" s="14" customFormat="1">
      <c r="A755" s="14"/>
      <c r="B755" s="272"/>
      <c r="C755" s="273"/>
      <c r="D755" s="251" t="s">
        <v>257</v>
      </c>
      <c r="E755" s="274" t="s">
        <v>1</v>
      </c>
      <c r="F755" s="275" t="s">
        <v>260</v>
      </c>
      <c r="G755" s="273"/>
      <c r="H755" s="276">
        <v>139.59999999999999</v>
      </c>
      <c r="I755" s="277"/>
      <c r="J755" s="273"/>
      <c r="K755" s="273"/>
      <c r="L755" s="278"/>
      <c r="M755" s="279"/>
      <c r="N755" s="280"/>
      <c r="O755" s="280"/>
      <c r="P755" s="280"/>
      <c r="Q755" s="280"/>
      <c r="R755" s="280"/>
      <c r="S755" s="280"/>
      <c r="T755" s="281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82" t="s">
        <v>257</v>
      </c>
      <c r="AU755" s="282" t="s">
        <v>91</v>
      </c>
      <c r="AV755" s="14" t="s">
        <v>152</v>
      </c>
      <c r="AW755" s="14" t="s">
        <v>38</v>
      </c>
      <c r="AX755" s="14" t="s">
        <v>21</v>
      </c>
      <c r="AY755" s="282" t="s">
        <v>133</v>
      </c>
    </row>
    <row r="756" s="2" customFormat="1" ht="21.75" customHeight="1">
      <c r="A756" s="39"/>
      <c r="B756" s="40"/>
      <c r="C756" s="237" t="s">
        <v>1593</v>
      </c>
      <c r="D756" s="237" t="s">
        <v>136</v>
      </c>
      <c r="E756" s="238" t="s">
        <v>1594</v>
      </c>
      <c r="F756" s="239" t="s">
        <v>1595</v>
      </c>
      <c r="G756" s="240" t="s">
        <v>289</v>
      </c>
      <c r="H756" s="241">
        <v>24.126999999999999</v>
      </c>
      <c r="I756" s="242"/>
      <c r="J756" s="243">
        <f>ROUND(I756*H756,2)</f>
        <v>0</v>
      </c>
      <c r="K756" s="244"/>
      <c r="L756" s="45"/>
      <c r="M756" s="245" t="s">
        <v>1</v>
      </c>
      <c r="N756" s="246" t="s">
        <v>47</v>
      </c>
      <c r="O756" s="92"/>
      <c r="P756" s="247">
        <f>O756*H756</f>
        <v>0</v>
      </c>
      <c r="Q756" s="247">
        <v>0.00017000000000000001</v>
      </c>
      <c r="R756" s="247">
        <f>Q756*H756</f>
        <v>0.0041015900000000004</v>
      </c>
      <c r="S756" s="247">
        <v>0</v>
      </c>
      <c r="T756" s="248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49" t="s">
        <v>152</v>
      </c>
      <c r="AT756" s="249" t="s">
        <v>136</v>
      </c>
      <c r="AU756" s="249" t="s">
        <v>91</v>
      </c>
      <c r="AY756" s="18" t="s">
        <v>133</v>
      </c>
      <c r="BE756" s="250">
        <f>IF(N756="základní",J756,0)</f>
        <v>0</v>
      </c>
      <c r="BF756" s="250">
        <f>IF(N756="snížená",J756,0)</f>
        <v>0</v>
      </c>
      <c r="BG756" s="250">
        <f>IF(N756="zákl. přenesená",J756,0)</f>
        <v>0</v>
      </c>
      <c r="BH756" s="250">
        <f>IF(N756="sníž. přenesená",J756,0)</f>
        <v>0</v>
      </c>
      <c r="BI756" s="250">
        <f>IF(N756="nulová",J756,0)</f>
        <v>0</v>
      </c>
      <c r="BJ756" s="18" t="s">
        <v>21</v>
      </c>
      <c r="BK756" s="250">
        <f>ROUND(I756*H756,2)</f>
        <v>0</v>
      </c>
      <c r="BL756" s="18" t="s">
        <v>152</v>
      </c>
      <c r="BM756" s="249" t="s">
        <v>1596</v>
      </c>
    </row>
    <row r="757" s="2" customFormat="1">
      <c r="A757" s="39"/>
      <c r="B757" s="40"/>
      <c r="C757" s="41"/>
      <c r="D757" s="251" t="s">
        <v>142</v>
      </c>
      <c r="E757" s="41"/>
      <c r="F757" s="252" t="s">
        <v>1597</v>
      </c>
      <c r="G757" s="41"/>
      <c r="H757" s="41"/>
      <c r="I757" s="145"/>
      <c r="J757" s="41"/>
      <c r="K757" s="41"/>
      <c r="L757" s="45"/>
      <c r="M757" s="253"/>
      <c r="N757" s="254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142</v>
      </c>
      <c r="AU757" s="18" t="s">
        <v>91</v>
      </c>
    </row>
    <row r="758" s="13" customFormat="1">
      <c r="A758" s="13"/>
      <c r="B758" s="261"/>
      <c r="C758" s="262"/>
      <c r="D758" s="251" t="s">
        <v>257</v>
      </c>
      <c r="E758" s="263" t="s">
        <v>1</v>
      </c>
      <c r="F758" s="264" t="s">
        <v>1598</v>
      </c>
      <c r="G758" s="262"/>
      <c r="H758" s="265">
        <v>24.126999999999999</v>
      </c>
      <c r="I758" s="266"/>
      <c r="J758" s="262"/>
      <c r="K758" s="262"/>
      <c r="L758" s="267"/>
      <c r="M758" s="268"/>
      <c r="N758" s="269"/>
      <c r="O758" s="269"/>
      <c r="P758" s="269"/>
      <c r="Q758" s="269"/>
      <c r="R758" s="269"/>
      <c r="S758" s="269"/>
      <c r="T758" s="270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71" t="s">
        <v>257</v>
      </c>
      <c r="AU758" s="271" t="s">
        <v>91</v>
      </c>
      <c r="AV758" s="13" t="s">
        <v>91</v>
      </c>
      <c r="AW758" s="13" t="s">
        <v>38</v>
      </c>
      <c r="AX758" s="13" t="s">
        <v>21</v>
      </c>
      <c r="AY758" s="271" t="s">
        <v>133</v>
      </c>
    </row>
    <row r="759" s="2" customFormat="1" ht="16.5" customHeight="1">
      <c r="A759" s="39"/>
      <c r="B759" s="40"/>
      <c r="C759" s="237" t="s">
        <v>1599</v>
      </c>
      <c r="D759" s="237" t="s">
        <v>136</v>
      </c>
      <c r="E759" s="238" t="s">
        <v>1600</v>
      </c>
      <c r="F759" s="239" t="s">
        <v>1601</v>
      </c>
      <c r="G759" s="240" t="s">
        <v>177</v>
      </c>
      <c r="H759" s="241">
        <v>14</v>
      </c>
      <c r="I759" s="242"/>
      <c r="J759" s="243">
        <f>ROUND(I759*H759,2)</f>
        <v>0</v>
      </c>
      <c r="K759" s="244"/>
      <c r="L759" s="45"/>
      <c r="M759" s="245" t="s">
        <v>1</v>
      </c>
      <c r="N759" s="246" t="s">
        <v>47</v>
      </c>
      <c r="O759" s="92"/>
      <c r="P759" s="247">
        <f>O759*H759</f>
        <v>0</v>
      </c>
      <c r="Q759" s="247">
        <v>0</v>
      </c>
      <c r="R759" s="247">
        <f>Q759*H759</f>
        <v>0</v>
      </c>
      <c r="S759" s="247">
        <v>0</v>
      </c>
      <c r="T759" s="248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49" t="s">
        <v>152</v>
      </c>
      <c r="AT759" s="249" t="s">
        <v>136</v>
      </c>
      <c r="AU759" s="249" t="s">
        <v>91</v>
      </c>
      <c r="AY759" s="18" t="s">
        <v>133</v>
      </c>
      <c r="BE759" s="250">
        <f>IF(N759="základní",J759,0)</f>
        <v>0</v>
      </c>
      <c r="BF759" s="250">
        <f>IF(N759="snížená",J759,0)</f>
        <v>0</v>
      </c>
      <c r="BG759" s="250">
        <f>IF(N759="zákl. přenesená",J759,0)</f>
        <v>0</v>
      </c>
      <c r="BH759" s="250">
        <f>IF(N759="sníž. přenesená",J759,0)</f>
        <v>0</v>
      </c>
      <c r="BI759" s="250">
        <f>IF(N759="nulová",J759,0)</f>
        <v>0</v>
      </c>
      <c r="BJ759" s="18" t="s">
        <v>21</v>
      </c>
      <c r="BK759" s="250">
        <f>ROUND(I759*H759,2)</f>
        <v>0</v>
      </c>
      <c r="BL759" s="18" t="s">
        <v>152</v>
      </c>
      <c r="BM759" s="249" t="s">
        <v>1602</v>
      </c>
    </row>
    <row r="760" s="13" customFormat="1">
      <c r="A760" s="13"/>
      <c r="B760" s="261"/>
      <c r="C760" s="262"/>
      <c r="D760" s="251" t="s">
        <v>257</v>
      </c>
      <c r="E760" s="263" t="s">
        <v>1</v>
      </c>
      <c r="F760" s="264" t="s">
        <v>1603</v>
      </c>
      <c r="G760" s="262"/>
      <c r="H760" s="265">
        <v>4</v>
      </c>
      <c r="I760" s="266"/>
      <c r="J760" s="262"/>
      <c r="K760" s="262"/>
      <c r="L760" s="267"/>
      <c r="M760" s="268"/>
      <c r="N760" s="269"/>
      <c r="O760" s="269"/>
      <c r="P760" s="269"/>
      <c r="Q760" s="269"/>
      <c r="R760" s="269"/>
      <c r="S760" s="269"/>
      <c r="T760" s="270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71" t="s">
        <v>257</v>
      </c>
      <c r="AU760" s="271" t="s">
        <v>91</v>
      </c>
      <c r="AV760" s="13" t="s">
        <v>91</v>
      </c>
      <c r="AW760" s="13" t="s">
        <v>38</v>
      </c>
      <c r="AX760" s="13" t="s">
        <v>82</v>
      </c>
      <c r="AY760" s="271" t="s">
        <v>133</v>
      </c>
    </row>
    <row r="761" s="13" customFormat="1">
      <c r="A761" s="13"/>
      <c r="B761" s="261"/>
      <c r="C761" s="262"/>
      <c r="D761" s="251" t="s">
        <v>257</v>
      </c>
      <c r="E761" s="263" t="s">
        <v>1</v>
      </c>
      <c r="F761" s="264" t="s">
        <v>1604</v>
      </c>
      <c r="G761" s="262"/>
      <c r="H761" s="265">
        <v>6</v>
      </c>
      <c r="I761" s="266"/>
      <c r="J761" s="262"/>
      <c r="K761" s="262"/>
      <c r="L761" s="267"/>
      <c r="M761" s="268"/>
      <c r="N761" s="269"/>
      <c r="O761" s="269"/>
      <c r="P761" s="269"/>
      <c r="Q761" s="269"/>
      <c r="R761" s="269"/>
      <c r="S761" s="269"/>
      <c r="T761" s="270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71" t="s">
        <v>257</v>
      </c>
      <c r="AU761" s="271" t="s">
        <v>91</v>
      </c>
      <c r="AV761" s="13" t="s">
        <v>91</v>
      </c>
      <c r="AW761" s="13" t="s">
        <v>38</v>
      </c>
      <c r="AX761" s="13" t="s">
        <v>82</v>
      </c>
      <c r="AY761" s="271" t="s">
        <v>133</v>
      </c>
    </row>
    <row r="762" s="13" customFormat="1">
      <c r="A762" s="13"/>
      <c r="B762" s="261"/>
      <c r="C762" s="262"/>
      <c r="D762" s="251" t="s">
        <v>257</v>
      </c>
      <c r="E762" s="263" t="s">
        <v>1</v>
      </c>
      <c r="F762" s="264" t="s">
        <v>1605</v>
      </c>
      <c r="G762" s="262"/>
      <c r="H762" s="265">
        <v>4</v>
      </c>
      <c r="I762" s="266"/>
      <c r="J762" s="262"/>
      <c r="K762" s="262"/>
      <c r="L762" s="267"/>
      <c r="M762" s="268"/>
      <c r="N762" s="269"/>
      <c r="O762" s="269"/>
      <c r="P762" s="269"/>
      <c r="Q762" s="269"/>
      <c r="R762" s="269"/>
      <c r="S762" s="269"/>
      <c r="T762" s="27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71" t="s">
        <v>257</v>
      </c>
      <c r="AU762" s="271" t="s">
        <v>91</v>
      </c>
      <c r="AV762" s="13" t="s">
        <v>91</v>
      </c>
      <c r="AW762" s="13" t="s">
        <v>38</v>
      </c>
      <c r="AX762" s="13" t="s">
        <v>82</v>
      </c>
      <c r="AY762" s="271" t="s">
        <v>133</v>
      </c>
    </row>
    <row r="763" s="14" customFormat="1">
      <c r="A763" s="14"/>
      <c r="B763" s="272"/>
      <c r="C763" s="273"/>
      <c r="D763" s="251" t="s">
        <v>257</v>
      </c>
      <c r="E763" s="274" t="s">
        <v>1</v>
      </c>
      <c r="F763" s="275" t="s">
        <v>260</v>
      </c>
      <c r="G763" s="273"/>
      <c r="H763" s="276">
        <v>14</v>
      </c>
      <c r="I763" s="277"/>
      <c r="J763" s="273"/>
      <c r="K763" s="273"/>
      <c r="L763" s="278"/>
      <c r="M763" s="279"/>
      <c r="N763" s="280"/>
      <c r="O763" s="280"/>
      <c r="P763" s="280"/>
      <c r="Q763" s="280"/>
      <c r="R763" s="280"/>
      <c r="S763" s="280"/>
      <c r="T763" s="281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82" t="s">
        <v>257</v>
      </c>
      <c r="AU763" s="282" t="s">
        <v>91</v>
      </c>
      <c r="AV763" s="14" t="s">
        <v>152</v>
      </c>
      <c r="AW763" s="14" t="s">
        <v>38</v>
      </c>
      <c r="AX763" s="14" t="s">
        <v>21</v>
      </c>
      <c r="AY763" s="282" t="s">
        <v>133</v>
      </c>
    </row>
    <row r="764" s="2" customFormat="1" ht="21.75" customHeight="1">
      <c r="A764" s="39"/>
      <c r="B764" s="40"/>
      <c r="C764" s="237" t="s">
        <v>1606</v>
      </c>
      <c r="D764" s="237" t="s">
        <v>136</v>
      </c>
      <c r="E764" s="238" t="s">
        <v>1607</v>
      </c>
      <c r="F764" s="239" t="s">
        <v>1608</v>
      </c>
      <c r="G764" s="240" t="s">
        <v>177</v>
      </c>
      <c r="H764" s="241">
        <v>12</v>
      </c>
      <c r="I764" s="242"/>
      <c r="J764" s="243">
        <f>ROUND(I764*H764,2)</f>
        <v>0</v>
      </c>
      <c r="K764" s="244"/>
      <c r="L764" s="45"/>
      <c r="M764" s="245" t="s">
        <v>1</v>
      </c>
      <c r="N764" s="246" t="s">
        <v>47</v>
      </c>
      <c r="O764" s="92"/>
      <c r="P764" s="247">
        <f>O764*H764</f>
        <v>0</v>
      </c>
      <c r="Q764" s="247">
        <v>0.0018699999999999999</v>
      </c>
      <c r="R764" s="247">
        <f>Q764*H764</f>
        <v>0.022439999999999998</v>
      </c>
      <c r="S764" s="247">
        <v>0</v>
      </c>
      <c r="T764" s="248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49" t="s">
        <v>152</v>
      </c>
      <c r="AT764" s="249" t="s">
        <v>136</v>
      </c>
      <c r="AU764" s="249" t="s">
        <v>91</v>
      </c>
      <c r="AY764" s="18" t="s">
        <v>133</v>
      </c>
      <c r="BE764" s="250">
        <f>IF(N764="základní",J764,0)</f>
        <v>0</v>
      </c>
      <c r="BF764" s="250">
        <f>IF(N764="snížená",J764,0)</f>
        <v>0</v>
      </c>
      <c r="BG764" s="250">
        <f>IF(N764="zákl. přenesená",J764,0)</f>
        <v>0</v>
      </c>
      <c r="BH764" s="250">
        <f>IF(N764="sníž. přenesená",J764,0)</f>
        <v>0</v>
      </c>
      <c r="BI764" s="250">
        <f>IF(N764="nulová",J764,0)</f>
        <v>0</v>
      </c>
      <c r="BJ764" s="18" t="s">
        <v>21</v>
      </c>
      <c r="BK764" s="250">
        <f>ROUND(I764*H764,2)</f>
        <v>0</v>
      </c>
      <c r="BL764" s="18" t="s">
        <v>152</v>
      </c>
      <c r="BM764" s="249" t="s">
        <v>1609</v>
      </c>
    </row>
    <row r="765" s="2" customFormat="1">
      <c r="A765" s="39"/>
      <c r="B765" s="40"/>
      <c r="C765" s="41"/>
      <c r="D765" s="251" t="s">
        <v>142</v>
      </c>
      <c r="E765" s="41"/>
      <c r="F765" s="252" t="s">
        <v>1610</v>
      </c>
      <c r="G765" s="41"/>
      <c r="H765" s="41"/>
      <c r="I765" s="145"/>
      <c r="J765" s="41"/>
      <c r="K765" s="41"/>
      <c r="L765" s="45"/>
      <c r="M765" s="253"/>
      <c r="N765" s="254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142</v>
      </c>
      <c r="AU765" s="18" t="s">
        <v>91</v>
      </c>
    </row>
    <row r="766" s="2" customFormat="1" ht="21.75" customHeight="1">
      <c r="A766" s="39"/>
      <c r="B766" s="40"/>
      <c r="C766" s="283" t="s">
        <v>1611</v>
      </c>
      <c r="D766" s="283" t="s">
        <v>341</v>
      </c>
      <c r="E766" s="284" t="s">
        <v>1612</v>
      </c>
      <c r="F766" s="285" t="s">
        <v>1613</v>
      </c>
      <c r="G766" s="286" t="s">
        <v>1614</v>
      </c>
      <c r="H766" s="287">
        <v>8</v>
      </c>
      <c r="I766" s="288"/>
      <c r="J766" s="289">
        <f>ROUND(I766*H766,2)</f>
        <v>0</v>
      </c>
      <c r="K766" s="290"/>
      <c r="L766" s="291"/>
      <c r="M766" s="292" t="s">
        <v>1</v>
      </c>
      <c r="N766" s="293" t="s">
        <v>47</v>
      </c>
      <c r="O766" s="92"/>
      <c r="P766" s="247">
        <f>O766*H766</f>
        <v>0</v>
      </c>
      <c r="Q766" s="247">
        <v>0</v>
      </c>
      <c r="R766" s="247">
        <f>Q766*H766</f>
        <v>0</v>
      </c>
      <c r="S766" s="247">
        <v>0</v>
      </c>
      <c r="T766" s="248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49" t="s">
        <v>170</v>
      </c>
      <c r="AT766" s="249" t="s">
        <v>341</v>
      </c>
      <c r="AU766" s="249" t="s">
        <v>91</v>
      </c>
      <c r="AY766" s="18" t="s">
        <v>133</v>
      </c>
      <c r="BE766" s="250">
        <f>IF(N766="základní",J766,0)</f>
        <v>0</v>
      </c>
      <c r="BF766" s="250">
        <f>IF(N766="snížená",J766,0)</f>
        <v>0</v>
      </c>
      <c r="BG766" s="250">
        <f>IF(N766="zákl. přenesená",J766,0)</f>
        <v>0</v>
      </c>
      <c r="BH766" s="250">
        <f>IF(N766="sníž. přenesená",J766,0)</f>
        <v>0</v>
      </c>
      <c r="BI766" s="250">
        <f>IF(N766="nulová",J766,0)</f>
        <v>0</v>
      </c>
      <c r="BJ766" s="18" t="s">
        <v>21</v>
      </c>
      <c r="BK766" s="250">
        <f>ROUND(I766*H766,2)</f>
        <v>0</v>
      </c>
      <c r="BL766" s="18" t="s">
        <v>152</v>
      </c>
      <c r="BM766" s="249" t="s">
        <v>1615</v>
      </c>
    </row>
    <row r="767" s="2" customFormat="1">
      <c r="A767" s="39"/>
      <c r="B767" s="40"/>
      <c r="C767" s="41"/>
      <c r="D767" s="251" t="s">
        <v>142</v>
      </c>
      <c r="E767" s="41"/>
      <c r="F767" s="252" t="s">
        <v>1616</v>
      </c>
      <c r="G767" s="41"/>
      <c r="H767" s="41"/>
      <c r="I767" s="145"/>
      <c r="J767" s="41"/>
      <c r="K767" s="41"/>
      <c r="L767" s="45"/>
      <c r="M767" s="253"/>
      <c r="N767" s="254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142</v>
      </c>
      <c r="AU767" s="18" t="s">
        <v>91</v>
      </c>
    </row>
    <row r="768" s="13" customFormat="1">
      <c r="A768" s="13"/>
      <c r="B768" s="261"/>
      <c r="C768" s="262"/>
      <c r="D768" s="251" t="s">
        <v>257</v>
      </c>
      <c r="E768" s="263" t="s">
        <v>1</v>
      </c>
      <c r="F768" s="264" t="s">
        <v>1617</v>
      </c>
      <c r="G768" s="262"/>
      <c r="H768" s="265">
        <v>8</v>
      </c>
      <c r="I768" s="266"/>
      <c r="J768" s="262"/>
      <c r="K768" s="262"/>
      <c r="L768" s="267"/>
      <c r="M768" s="268"/>
      <c r="N768" s="269"/>
      <c r="O768" s="269"/>
      <c r="P768" s="269"/>
      <c r="Q768" s="269"/>
      <c r="R768" s="269"/>
      <c r="S768" s="269"/>
      <c r="T768" s="27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71" t="s">
        <v>257</v>
      </c>
      <c r="AU768" s="271" t="s">
        <v>91</v>
      </c>
      <c r="AV768" s="13" t="s">
        <v>91</v>
      </c>
      <c r="AW768" s="13" t="s">
        <v>38</v>
      </c>
      <c r="AX768" s="13" t="s">
        <v>21</v>
      </c>
      <c r="AY768" s="271" t="s">
        <v>133</v>
      </c>
    </row>
    <row r="769" s="2" customFormat="1" ht="21.75" customHeight="1">
      <c r="A769" s="39"/>
      <c r="B769" s="40"/>
      <c r="C769" s="283" t="s">
        <v>1618</v>
      </c>
      <c r="D769" s="283" t="s">
        <v>341</v>
      </c>
      <c r="E769" s="284" t="s">
        <v>1619</v>
      </c>
      <c r="F769" s="285" t="s">
        <v>1620</v>
      </c>
      <c r="G769" s="286" t="s">
        <v>1614</v>
      </c>
      <c r="H769" s="287">
        <v>4</v>
      </c>
      <c r="I769" s="288"/>
      <c r="J769" s="289">
        <f>ROUND(I769*H769,2)</f>
        <v>0</v>
      </c>
      <c r="K769" s="290"/>
      <c r="L769" s="291"/>
      <c r="M769" s="292" t="s">
        <v>1</v>
      </c>
      <c r="N769" s="293" t="s">
        <v>47</v>
      </c>
      <c r="O769" s="92"/>
      <c r="P769" s="247">
        <f>O769*H769</f>
        <v>0</v>
      </c>
      <c r="Q769" s="247">
        <v>0</v>
      </c>
      <c r="R769" s="247">
        <f>Q769*H769</f>
        <v>0</v>
      </c>
      <c r="S769" s="247">
        <v>0</v>
      </c>
      <c r="T769" s="248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49" t="s">
        <v>170</v>
      </c>
      <c r="AT769" s="249" t="s">
        <v>341</v>
      </c>
      <c r="AU769" s="249" t="s">
        <v>91</v>
      </c>
      <c r="AY769" s="18" t="s">
        <v>133</v>
      </c>
      <c r="BE769" s="250">
        <f>IF(N769="základní",J769,0)</f>
        <v>0</v>
      </c>
      <c r="BF769" s="250">
        <f>IF(N769="snížená",J769,0)</f>
        <v>0</v>
      </c>
      <c r="BG769" s="250">
        <f>IF(N769="zákl. přenesená",J769,0)</f>
        <v>0</v>
      </c>
      <c r="BH769" s="250">
        <f>IF(N769="sníž. přenesená",J769,0)</f>
        <v>0</v>
      </c>
      <c r="BI769" s="250">
        <f>IF(N769="nulová",J769,0)</f>
        <v>0</v>
      </c>
      <c r="BJ769" s="18" t="s">
        <v>21</v>
      </c>
      <c r="BK769" s="250">
        <f>ROUND(I769*H769,2)</f>
        <v>0</v>
      </c>
      <c r="BL769" s="18" t="s">
        <v>152</v>
      </c>
      <c r="BM769" s="249" t="s">
        <v>1621</v>
      </c>
    </row>
    <row r="770" s="13" customFormat="1">
      <c r="A770" s="13"/>
      <c r="B770" s="261"/>
      <c r="C770" s="262"/>
      <c r="D770" s="251" t="s">
        <v>257</v>
      </c>
      <c r="E770" s="263" t="s">
        <v>1</v>
      </c>
      <c r="F770" s="264" t="s">
        <v>1622</v>
      </c>
      <c r="G770" s="262"/>
      <c r="H770" s="265">
        <v>4</v>
      </c>
      <c r="I770" s="266"/>
      <c r="J770" s="262"/>
      <c r="K770" s="262"/>
      <c r="L770" s="267"/>
      <c r="M770" s="268"/>
      <c r="N770" s="269"/>
      <c r="O770" s="269"/>
      <c r="P770" s="269"/>
      <c r="Q770" s="269"/>
      <c r="R770" s="269"/>
      <c r="S770" s="269"/>
      <c r="T770" s="270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71" t="s">
        <v>257</v>
      </c>
      <c r="AU770" s="271" t="s">
        <v>91</v>
      </c>
      <c r="AV770" s="13" t="s">
        <v>91</v>
      </c>
      <c r="AW770" s="13" t="s">
        <v>38</v>
      </c>
      <c r="AX770" s="13" t="s">
        <v>21</v>
      </c>
      <c r="AY770" s="271" t="s">
        <v>133</v>
      </c>
    </row>
    <row r="771" s="2" customFormat="1" ht="16.5" customHeight="1">
      <c r="A771" s="39"/>
      <c r="B771" s="40"/>
      <c r="C771" s="237" t="s">
        <v>1623</v>
      </c>
      <c r="D771" s="237" t="s">
        <v>136</v>
      </c>
      <c r="E771" s="238" t="s">
        <v>1624</v>
      </c>
      <c r="F771" s="239" t="s">
        <v>1625</v>
      </c>
      <c r="G771" s="240" t="s">
        <v>177</v>
      </c>
      <c r="H771" s="241">
        <v>8</v>
      </c>
      <c r="I771" s="242"/>
      <c r="J771" s="243">
        <f>ROUND(I771*H771,2)</f>
        <v>0</v>
      </c>
      <c r="K771" s="244"/>
      <c r="L771" s="45"/>
      <c r="M771" s="245" t="s">
        <v>1</v>
      </c>
      <c r="N771" s="246" t="s">
        <v>47</v>
      </c>
      <c r="O771" s="92"/>
      <c r="P771" s="247">
        <f>O771*H771</f>
        <v>0</v>
      </c>
      <c r="Q771" s="247">
        <v>0.0094199999999999996</v>
      </c>
      <c r="R771" s="247">
        <f>Q771*H771</f>
        <v>0.075359999999999996</v>
      </c>
      <c r="S771" s="247">
        <v>0</v>
      </c>
      <c r="T771" s="248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49" t="s">
        <v>152</v>
      </c>
      <c r="AT771" s="249" t="s">
        <v>136</v>
      </c>
      <c r="AU771" s="249" t="s">
        <v>91</v>
      </c>
      <c r="AY771" s="18" t="s">
        <v>133</v>
      </c>
      <c r="BE771" s="250">
        <f>IF(N771="základní",J771,0)</f>
        <v>0</v>
      </c>
      <c r="BF771" s="250">
        <f>IF(N771="snížená",J771,0)</f>
        <v>0</v>
      </c>
      <c r="BG771" s="250">
        <f>IF(N771="zákl. přenesená",J771,0)</f>
        <v>0</v>
      </c>
      <c r="BH771" s="250">
        <f>IF(N771="sníž. přenesená",J771,0)</f>
        <v>0</v>
      </c>
      <c r="BI771" s="250">
        <f>IF(N771="nulová",J771,0)</f>
        <v>0</v>
      </c>
      <c r="BJ771" s="18" t="s">
        <v>21</v>
      </c>
      <c r="BK771" s="250">
        <f>ROUND(I771*H771,2)</f>
        <v>0</v>
      </c>
      <c r="BL771" s="18" t="s">
        <v>152</v>
      </c>
      <c r="BM771" s="249" t="s">
        <v>1626</v>
      </c>
    </row>
    <row r="772" s="2" customFormat="1">
      <c r="A772" s="39"/>
      <c r="B772" s="40"/>
      <c r="C772" s="41"/>
      <c r="D772" s="251" t="s">
        <v>142</v>
      </c>
      <c r="E772" s="41"/>
      <c r="F772" s="252" t="s">
        <v>1627</v>
      </c>
      <c r="G772" s="41"/>
      <c r="H772" s="41"/>
      <c r="I772" s="145"/>
      <c r="J772" s="41"/>
      <c r="K772" s="41"/>
      <c r="L772" s="45"/>
      <c r="M772" s="253"/>
      <c r="N772" s="254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142</v>
      </c>
      <c r="AU772" s="18" t="s">
        <v>91</v>
      </c>
    </row>
    <row r="773" s="2" customFormat="1" ht="21.75" customHeight="1">
      <c r="A773" s="39"/>
      <c r="B773" s="40"/>
      <c r="C773" s="283" t="s">
        <v>1628</v>
      </c>
      <c r="D773" s="283" t="s">
        <v>341</v>
      </c>
      <c r="E773" s="284" t="s">
        <v>1629</v>
      </c>
      <c r="F773" s="285" t="s">
        <v>1630</v>
      </c>
      <c r="G773" s="286" t="s">
        <v>177</v>
      </c>
      <c r="H773" s="287">
        <v>4</v>
      </c>
      <c r="I773" s="288"/>
      <c r="J773" s="289">
        <f>ROUND(I773*H773,2)</f>
        <v>0</v>
      </c>
      <c r="K773" s="290"/>
      <c r="L773" s="291"/>
      <c r="M773" s="292" t="s">
        <v>1</v>
      </c>
      <c r="N773" s="293" t="s">
        <v>47</v>
      </c>
      <c r="O773" s="92"/>
      <c r="P773" s="247">
        <f>O773*H773</f>
        <v>0</v>
      </c>
      <c r="Q773" s="247">
        <v>0.14999999999999999</v>
      </c>
      <c r="R773" s="247">
        <f>Q773*H773</f>
        <v>0.59999999999999998</v>
      </c>
      <c r="S773" s="247">
        <v>0</v>
      </c>
      <c r="T773" s="248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49" t="s">
        <v>170</v>
      </c>
      <c r="AT773" s="249" t="s">
        <v>341</v>
      </c>
      <c r="AU773" s="249" t="s">
        <v>91</v>
      </c>
      <c r="AY773" s="18" t="s">
        <v>133</v>
      </c>
      <c r="BE773" s="250">
        <f>IF(N773="základní",J773,0)</f>
        <v>0</v>
      </c>
      <c r="BF773" s="250">
        <f>IF(N773="snížená",J773,0)</f>
        <v>0</v>
      </c>
      <c r="BG773" s="250">
        <f>IF(N773="zákl. přenesená",J773,0)</f>
        <v>0</v>
      </c>
      <c r="BH773" s="250">
        <f>IF(N773="sníž. přenesená",J773,0)</f>
        <v>0</v>
      </c>
      <c r="BI773" s="250">
        <f>IF(N773="nulová",J773,0)</f>
        <v>0</v>
      </c>
      <c r="BJ773" s="18" t="s">
        <v>21</v>
      </c>
      <c r="BK773" s="250">
        <f>ROUND(I773*H773,2)</f>
        <v>0</v>
      </c>
      <c r="BL773" s="18" t="s">
        <v>152</v>
      </c>
      <c r="BM773" s="249" t="s">
        <v>1631</v>
      </c>
    </row>
    <row r="774" s="2" customFormat="1">
      <c r="A774" s="39"/>
      <c r="B774" s="40"/>
      <c r="C774" s="41"/>
      <c r="D774" s="251" t="s">
        <v>142</v>
      </c>
      <c r="E774" s="41"/>
      <c r="F774" s="252" t="s">
        <v>1632</v>
      </c>
      <c r="G774" s="41"/>
      <c r="H774" s="41"/>
      <c r="I774" s="145"/>
      <c r="J774" s="41"/>
      <c r="K774" s="41"/>
      <c r="L774" s="45"/>
      <c r="M774" s="253"/>
      <c r="N774" s="254"/>
      <c r="O774" s="92"/>
      <c r="P774" s="92"/>
      <c r="Q774" s="92"/>
      <c r="R774" s="92"/>
      <c r="S774" s="92"/>
      <c r="T774" s="93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142</v>
      </c>
      <c r="AU774" s="18" t="s">
        <v>91</v>
      </c>
    </row>
    <row r="775" s="2" customFormat="1" ht="21.75" customHeight="1">
      <c r="A775" s="39"/>
      <c r="B775" s="40"/>
      <c r="C775" s="283" t="s">
        <v>1633</v>
      </c>
      <c r="D775" s="283" t="s">
        <v>341</v>
      </c>
      <c r="E775" s="284" t="s">
        <v>1634</v>
      </c>
      <c r="F775" s="285" t="s">
        <v>1635</v>
      </c>
      <c r="G775" s="286" t="s">
        <v>177</v>
      </c>
      <c r="H775" s="287">
        <v>4</v>
      </c>
      <c r="I775" s="288"/>
      <c r="J775" s="289">
        <f>ROUND(I775*H775,2)</f>
        <v>0</v>
      </c>
      <c r="K775" s="290"/>
      <c r="L775" s="291"/>
      <c r="M775" s="292" t="s">
        <v>1</v>
      </c>
      <c r="N775" s="293" t="s">
        <v>47</v>
      </c>
      <c r="O775" s="92"/>
      <c r="P775" s="247">
        <f>O775*H775</f>
        <v>0</v>
      </c>
      <c r="Q775" s="247">
        <v>0</v>
      </c>
      <c r="R775" s="247">
        <f>Q775*H775</f>
        <v>0</v>
      </c>
      <c r="S775" s="247">
        <v>0</v>
      </c>
      <c r="T775" s="248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49" t="s">
        <v>170</v>
      </c>
      <c r="AT775" s="249" t="s">
        <v>341</v>
      </c>
      <c r="AU775" s="249" t="s">
        <v>91</v>
      </c>
      <c r="AY775" s="18" t="s">
        <v>133</v>
      </c>
      <c r="BE775" s="250">
        <f>IF(N775="základní",J775,0)</f>
        <v>0</v>
      </c>
      <c r="BF775" s="250">
        <f>IF(N775="snížená",J775,0)</f>
        <v>0</v>
      </c>
      <c r="BG775" s="250">
        <f>IF(N775="zákl. přenesená",J775,0)</f>
        <v>0</v>
      </c>
      <c r="BH775" s="250">
        <f>IF(N775="sníž. přenesená",J775,0)</f>
        <v>0</v>
      </c>
      <c r="BI775" s="250">
        <f>IF(N775="nulová",J775,0)</f>
        <v>0</v>
      </c>
      <c r="BJ775" s="18" t="s">
        <v>21</v>
      </c>
      <c r="BK775" s="250">
        <f>ROUND(I775*H775,2)</f>
        <v>0</v>
      </c>
      <c r="BL775" s="18" t="s">
        <v>152</v>
      </c>
      <c r="BM775" s="249" t="s">
        <v>1636</v>
      </c>
    </row>
    <row r="776" s="2" customFormat="1">
      <c r="A776" s="39"/>
      <c r="B776" s="40"/>
      <c r="C776" s="41"/>
      <c r="D776" s="251" t="s">
        <v>142</v>
      </c>
      <c r="E776" s="41"/>
      <c r="F776" s="252" t="s">
        <v>1637</v>
      </c>
      <c r="G776" s="41"/>
      <c r="H776" s="41"/>
      <c r="I776" s="145"/>
      <c r="J776" s="41"/>
      <c r="K776" s="41"/>
      <c r="L776" s="45"/>
      <c r="M776" s="253"/>
      <c r="N776" s="254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142</v>
      </c>
      <c r="AU776" s="18" t="s">
        <v>91</v>
      </c>
    </row>
    <row r="777" s="2" customFormat="1" ht="21.75" customHeight="1">
      <c r="A777" s="39"/>
      <c r="B777" s="40"/>
      <c r="C777" s="237" t="s">
        <v>1638</v>
      </c>
      <c r="D777" s="237" t="s">
        <v>136</v>
      </c>
      <c r="E777" s="238" t="s">
        <v>1639</v>
      </c>
      <c r="F777" s="239" t="s">
        <v>1640</v>
      </c>
      <c r="G777" s="240" t="s">
        <v>177</v>
      </c>
      <c r="H777" s="241">
        <v>16</v>
      </c>
      <c r="I777" s="242"/>
      <c r="J777" s="243">
        <f>ROUND(I777*H777,2)</f>
        <v>0</v>
      </c>
      <c r="K777" s="244"/>
      <c r="L777" s="45"/>
      <c r="M777" s="245" t="s">
        <v>1</v>
      </c>
      <c r="N777" s="246" t="s">
        <v>47</v>
      </c>
      <c r="O777" s="92"/>
      <c r="P777" s="247">
        <f>O777*H777</f>
        <v>0</v>
      </c>
      <c r="Q777" s="247">
        <v>0</v>
      </c>
      <c r="R777" s="247">
        <f>Q777*H777</f>
        <v>0</v>
      </c>
      <c r="S777" s="247">
        <v>0</v>
      </c>
      <c r="T777" s="248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49" t="s">
        <v>152</v>
      </c>
      <c r="AT777" s="249" t="s">
        <v>136</v>
      </c>
      <c r="AU777" s="249" t="s">
        <v>91</v>
      </c>
      <c r="AY777" s="18" t="s">
        <v>133</v>
      </c>
      <c r="BE777" s="250">
        <f>IF(N777="základní",J777,0)</f>
        <v>0</v>
      </c>
      <c r="BF777" s="250">
        <f>IF(N777="snížená",J777,0)</f>
        <v>0</v>
      </c>
      <c r="BG777" s="250">
        <f>IF(N777="zákl. přenesená",J777,0)</f>
        <v>0</v>
      </c>
      <c r="BH777" s="250">
        <f>IF(N777="sníž. přenesená",J777,0)</f>
        <v>0</v>
      </c>
      <c r="BI777" s="250">
        <f>IF(N777="nulová",J777,0)</f>
        <v>0</v>
      </c>
      <c r="BJ777" s="18" t="s">
        <v>21</v>
      </c>
      <c r="BK777" s="250">
        <f>ROUND(I777*H777,2)</f>
        <v>0</v>
      </c>
      <c r="BL777" s="18" t="s">
        <v>152</v>
      </c>
      <c r="BM777" s="249" t="s">
        <v>1641</v>
      </c>
    </row>
    <row r="778" s="13" customFormat="1">
      <c r="A778" s="13"/>
      <c r="B778" s="261"/>
      <c r="C778" s="262"/>
      <c r="D778" s="251" t="s">
        <v>257</v>
      </c>
      <c r="E778" s="263" t="s">
        <v>1</v>
      </c>
      <c r="F778" s="264" t="s">
        <v>1642</v>
      </c>
      <c r="G778" s="262"/>
      <c r="H778" s="265">
        <v>16</v>
      </c>
      <c r="I778" s="266"/>
      <c r="J778" s="262"/>
      <c r="K778" s="262"/>
      <c r="L778" s="267"/>
      <c r="M778" s="268"/>
      <c r="N778" s="269"/>
      <c r="O778" s="269"/>
      <c r="P778" s="269"/>
      <c r="Q778" s="269"/>
      <c r="R778" s="269"/>
      <c r="S778" s="269"/>
      <c r="T778" s="270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71" t="s">
        <v>257</v>
      </c>
      <c r="AU778" s="271" t="s">
        <v>91</v>
      </c>
      <c r="AV778" s="13" t="s">
        <v>91</v>
      </c>
      <c r="AW778" s="13" t="s">
        <v>38</v>
      </c>
      <c r="AX778" s="13" t="s">
        <v>21</v>
      </c>
      <c r="AY778" s="271" t="s">
        <v>133</v>
      </c>
    </row>
    <row r="779" s="2" customFormat="1" ht="16.5" customHeight="1">
      <c r="A779" s="39"/>
      <c r="B779" s="40"/>
      <c r="C779" s="283" t="s">
        <v>1643</v>
      </c>
      <c r="D779" s="283" t="s">
        <v>341</v>
      </c>
      <c r="E779" s="284" t="s">
        <v>1644</v>
      </c>
      <c r="F779" s="285" t="s">
        <v>1645</v>
      </c>
      <c r="G779" s="286" t="s">
        <v>177</v>
      </c>
      <c r="H779" s="287">
        <v>16</v>
      </c>
      <c r="I779" s="288"/>
      <c r="J779" s="289">
        <f>ROUND(I779*H779,2)</f>
        <v>0</v>
      </c>
      <c r="K779" s="290"/>
      <c r="L779" s="291"/>
      <c r="M779" s="292" t="s">
        <v>1</v>
      </c>
      <c r="N779" s="293" t="s">
        <v>47</v>
      </c>
      <c r="O779" s="92"/>
      <c r="P779" s="247">
        <f>O779*H779</f>
        <v>0</v>
      </c>
      <c r="Q779" s="247">
        <v>0.0057999999999999996</v>
      </c>
      <c r="R779" s="247">
        <f>Q779*H779</f>
        <v>0.092799999999999994</v>
      </c>
      <c r="S779" s="247">
        <v>0</v>
      </c>
      <c r="T779" s="248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49" t="s">
        <v>170</v>
      </c>
      <c r="AT779" s="249" t="s">
        <v>341</v>
      </c>
      <c r="AU779" s="249" t="s">
        <v>91</v>
      </c>
      <c r="AY779" s="18" t="s">
        <v>133</v>
      </c>
      <c r="BE779" s="250">
        <f>IF(N779="základní",J779,0)</f>
        <v>0</v>
      </c>
      <c r="BF779" s="250">
        <f>IF(N779="snížená",J779,0)</f>
        <v>0</v>
      </c>
      <c r="BG779" s="250">
        <f>IF(N779="zákl. přenesená",J779,0)</f>
        <v>0</v>
      </c>
      <c r="BH779" s="250">
        <f>IF(N779="sníž. přenesená",J779,0)</f>
        <v>0</v>
      </c>
      <c r="BI779" s="250">
        <f>IF(N779="nulová",J779,0)</f>
        <v>0</v>
      </c>
      <c r="BJ779" s="18" t="s">
        <v>21</v>
      </c>
      <c r="BK779" s="250">
        <f>ROUND(I779*H779,2)</f>
        <v>0</v>
      </c>
      <c r="BL779" s="18" t="s">
        <v>152</v>
      </c>
      <c r="BM779" s="249" t="s">
        <v>1646</v>
      </c>
    </row>
    <row r="780" s="2" customFormat="1">
      <c r="A780" s="39"/>
      <c r="B780" s="40"/>
      <c r="C780" s="41"/>
      <c r="D780" s="251" t="s">
        <v>142</v>
      </c>
      <c r="E780" s="41"/>
      <c r="F780" s="252" t="s">
        <v>1647</v>
      </c>
      <c r="G780" s="41"/>
      <c r="H780" s="41"/>
      <c r="I780" s="145"/>
      <c r="J780" s="41"/>
      <c r="K780" s="41"/>
      <c r="L780" s="45"/>
      <c r="M780" s="253"/>
      <c r="N780" s="254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142</v>
      </c>
      <c r="AU780" s="18" t="s">
        <v>91</v>
      </c>
    </row>
    <row r="781" s="2" customFormat="1" ht="21.75" customHeight="1">
      <c r="A781" s="39"/>
      <c r="B781" s="40"/>
      <c r="C781" s="237" t="s">
        <v>1648</v>
      </c>
      <c r="D781" s="237" t="s">
        <v>136</v>
      </c>
      <c r="E781" s="238" t="s">
        <v>1649</v>
      </c>
      <c r="F781" s="239" t="s">
        <v>1650</v>
      </c>
      <c r="G781" s="240" t="s">
        <v>289</v>
      </c>
      <c r="H781" s="241">
        <v>40</v>
      </c>
      <c r="I781" s="242"/>
      <c r="J781" s="243">
        <f>ROUND(I781*H781,2)</f>
        <v>0</v>
      </c>
      <c r="K781" s="244"/>
      <c r="L781" s="45"/>
      <c r="M781" s="245" t="s">
        <v>1</v>
      </c>
      <c r="N781" s="246" t="s">
        <v>47</v>
      </c>
      <c r="O781" s="92"/>
      <c r="P781" s="247">
        <f>O781*H781</f>
        <v>0</v>
      </c>
      <c r="Q781" s="247">
        <v>0</v>
      </c>
      <c r="R781" s="247">
        <f>Q781*H781</f>
        <v>0</v>
      </c>
      <c r="S781" s="247">
        <v>0</v>
      </c>
      <c r="T781" s="248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49" t="s">
        <v>152</v>
      </c>
      <c r="AT781" s="249" t="s">
        <v>136</v>
      </c>
      <c r="AU781" s="249" t="s">
        <v>91</v>
      </c>
      <c r="AY781" s="18" t="s">
        <v>133</v>
      </c>
      <c r="BE781" s="250">
        <f>IF(N781="základní",J781,0)</f>
        <v>0</v>
      </c>
      <c r="BF781" s="250">
        <f>IF(N781="snížená",J781,0)</f>
        <v>0</v>
      </c>
      <c r="BG781" s="250">
        <f>IF(N781="zákl. přenesená",J781,0)</f>
        <v>0</v>
      </c>
      <c r="BH781" s="250">
        <f>IF(N781="sníž. přenesená",J781,0)</f>
        <v>0</v>
      </c>
      <c r="BI781" s="250">
        <f>IF(N781="nulová",J781,0)</f>
        <v>0</v>
      </c>
      <c r="BJ781" s="18" t="s">
        <v>21</v>
      </c>
      <c r="BK781" s="250">
        <f>ROUND(I781*H781,2)</f>
        <v>0</v>
      </c>
      <c r="BL781" s="18" t="s">
        <v>152</v>
      </c>
      <c r="BM781" s="249" t="s">
        <v>1651</v>
      </c>
    </row>
    <row r="782" s="13" customFormat="1">
      <c r="A782" s="13"/>
      <c r="B782" s="261"/>
      <c r="C782" s="262"/>
      <c r="D782" s="251" t="s">
        <v>257</v>
      </c>
      <c r="E782" s="263" t="s">
        <v>1</v>
      </c>
      <c r="F782" s="264" t="s">
        <v>1652</v>
      </c>
      <c r="G782" s="262"/>
      <c r="H782" s="265">
        <v>40</v>
      </c>
      <c r="I782" s="266"/>
      <c r="J782" s="262"/>
      <c r="K782" s="262"/>
      <c r="L782" s="267"/>
      <c r="M782" s="268"/>
      <c r="N782" s="269"/>
      <c r="O782" s="269"/>
      <c r="P782" s="269"/>
      <c r="Q782" s="269"/>
      <c r="R782" s="269"/>
      <c r="S782" s="269"/>
      <c r="T782" s="270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71" t="s">
        <v>257</v>
      </c>
      <c r="AU782" s="271" t="s">
        <v>91</v>
      </c>
      <c r="AV782" s="13" t="s">
        <v>91</v>
      </c>
      <c r="AW782" s="13" t="s">
        <v>38</v>
      </c>
      <c r="AX782" s="13" t="s">
        <v>21</v>
      </c>
      <c r="AY782" s="271" t="s">
        <v>133</v>
      </c>
    </row>
    <row r="783" s="2" customFormat="1" ht="16.5" customHeight="1">
      <c r="A783" s="39"/>
      <c r="B783" s="40"/>
      <c r="C783" s="283" t="s">
        <v>1653</v>
      </c>
      <c r="D783" s="283" t="s">
        <v>341</v>
      </c>
      <c r="E783" s="284" t="s">
        <v>1654</v>
      </c>
      <c r="F783" s="285" t="s">
        <v>1655</v>
      </c>
      <c r="G783" s="286" t="s">
        <v>177</v>
      </c>
      <c r="H783" s="287">
        <v>4</v>
      </c>
      <c r="I783" s="288"/>
      <c r="J783" s="289">
        <f>ROUND(I783*H783,2)</f>
        <v>0</v>
      </c>
      <c r="K783" s="290"/>
      <c r="L783" s="291"/>
      <c r="M783" s="292" t="s">
        <v>1</v>
      </c>
      <c r="N783" s="293" t="s">
        <v>47</v>
      </c>
      <c r="O783" s="92"/>
      <c r="P783" s="247">
        <f>O783*H783</f>
        <v>0</v>
      </c>
      <c r="Q783" s="247">
        <v>0.00051999999999999995</v>
      </c>
      <c r="R783" s="247">
        <f>Q783*H783</f>
        <v>0.0020799999999999998</v>
      </c>
      <c r="S783" s="247">
        <v>0</v>
      </c>
      <c r="T783" s="248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49" t="s">
        <v>170</v>
      </c>
      <c r="AT783" s="249" t="s">
        <v>341</v>
      </c>
      <c r="AU783" s="249" t="s">
        <v>91</v>
      </c>
      <c r="AY783" s="18" t="s">
        <v>133</v>
      </c>
      <c r="BE783" s="250">
        <f>IF(N783="základní",J783,0)</f>
        <v>0</v>
      </c>
      <c r="BF783" s="250">
        <f>IF(N783="snížená",J783,0)</f>
        <v>0</v>
      </c>
      <c r="BG783" s="250">
        <f>IF(N783="zákl. přenesená",J783,0)</f>
        <v>0</v>
      </c>
      <c r="BH783" s="250">
        <f>IF(N783="sníž. přenesená",J783,0)</f>
        <v>0</v>
      </c>
      <c r="BI783" s="250">
        <f>IF(N783="nulová",J783,0)</f>
        <v>0</v>
      </c>
      <c r="BJ783" s="18" t="s">
        <v>21</v>
      </c>
      <c r="BK783" s="250">
        <f>ROUND(I783*H783,2)</f>
        <v>0</v>
      </c>
      <c r="BL783" s="18" t="s">
        <v>152</v>
      </c>
      <c r="BM783" s="249" t="s">
        <v>1656</v>
      </c>
    </row>
    <row r="784" s="2" customFormat="1" ht="16.5" customHeight="1">
      <c r="A784" s="39"/>
      <c r="B784" s="40"/>
      <c r="C784" s="283" t="s">
        <v>1657</v>
      </c>
      <c r="D784" s="283" t="s">
        <v>341</v>
      </c>
      <c r="E784" s="284" t="s">
        <v>1658</v>
      </c>
      <c r="F784" s="285" t="s">
        <v>1659</v>
      </c>
      <c r="G784" s="286" t="s">
        <v>289</v>
      </c>
      <c r="H784" s="287">
        <v>40</v>
      </c>
      <c r="I784" s="288"/>
      <c r="J784" s="289">
        <f>ROUND(I784*H784,2)</f>
        <v>0</v>
      </c>
      <c r="K784" s="290"/>
      <c r="L784" s="291"/>
      <c r="M784" s="292" t="s">
        <v>1</v>
      </c>
      <c r="N784" s="293" t="s">
        <v>47</v>
      </c>
      <c r="O784" s="92"/>
      <c r="P784" s="247">
        <f>O784*H784</f>
        <v>0</v>
      </c>
      <c r="Q784" s="247">
        <v>0.017899999999999999</v>
      </c>
      <c r="R784" s="247">
        <f>Q784*H784</f>
        <v>0.71599999999999997</v>
      </c>
      <c r="S784" s="247">
        <v>0</v>
      </c>
      <c r="T784" s="248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49" t="s">
        <v>170</v>
      </c>
      <c r="AT784" s="249" t="s">
        <v>341</v>
      </c>
      <c r="AU784" s="249" t="s">
        <v>91</v>
      </c>
      <c r="AY784" s="18" t="s">
        <v>133</v>
      </c>
      <c r="BE784" s="250">
        <f>IF(N784="základní",J784,0)</f>
        <v>0</v>
      </c>
      <c r="BF784" s="250">
        <f>IF(N784="snížená",J784,0)</f>
        <v>0</v>
      </c>
      <c r="BG784" s="250">
        <f>IF(N784="zákl. přenesená",J784,0)</f>
        <v>0</v>
      </c>
      <c r="BH784" s="250">
        <f>IF(N784="sníž. přenesená",J784,0)</f>
        <v>0</v>
      </c>
      <c r="BI784" s="250">
        <f>IF(N784="nulová",J784,0)</f>
        <v>0</v>
      </c>
      <c r="BJ784" s="18" t="s">
        <v>21</v>
      </c>
      <c r="BK784" s="250">
        <f>ROUND(I784*H784,2)</f>
        <v>0</v>
      </c>
      <c r="BL784" s="18" t="s">
        <v>152</v>
      </c>
      <c r="BM784" s="249" t="s">
        <v>1660</v>
      </c>
    </row>
    <row r="785" s="2" customFormat="1" ht="21.75" customHeight="1">
      <c r="A785" s="39"/>
      <c r="B785" s="40"/>
      <c r="C785" s="237" t="s">
        <v>1661</v>
      </c>
      <c r="D785" s="237" t="s">
        <v>136</v>
      </c>
      <c r="E785" s="238" t="s">
        <v>1662</v>
      </c>
      <c r="F785" s="239" t="s">
        <v>1663</v>
      </c>
      <c r="G785" s="240" t="s">
        <v>302</v>
      </c>
      <c r="H785" s="241">
        <v>23.52</v>
      </c>
      <c r="I785" s="242"/>
      <c r="J785" s="243">
        <f>ROUND(I785*H785,2)</f>
        <v>0</v>
      </c>
      <c r="K785" s="244"/>
      <c r="L785" s="45"/>
      <c r="M785" s="245" t="s">
        <v>1</v>
      </c>
      <c r="N785" s="246" t="s">
        <v>47</v>
      </c>
      <c r="O785" s="92"/>
      <c r="P785" s="247">
        <f>O785*H785</f>
        <v>0</v>
      </c>
      <c r="Q785" s="247">
        <v>0</v>
      </c>
      <c r="R785" s="247">
        <f>Q785*H785</f>
        <v>0</v>
      </c>
      <c r="S785" s="247">
        <v>1.8</v>
      </c>
      <c r="T785" s="248">
        <f>S785*H785</f>
        <v>42.335999999999999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49" t="s">
        <v>152</v>
      </c>
      <c r="AT785" s="249" t="s">
        <v>136</v>
      </c>
      <c r="AU785" s="249" t="s">
        <v>91</v>
      </c>
      <c r="AY785" s="18" t="s">
        <v>133</v>
      </c>
      <c r="BE785" s="250">
        <f>IF(N785="základní",J785,0)</f>
        <v>0</v>
      </c>
      <c r="BF785" s="250">
        <f>IF(N785="snížená",J785,0)</f>
        <v>0</v>
      </c>
      <c r="BG785" s="250">
        <f>IF(N785="zákl. přenesená",J785,0)</f>
        <v>0</v>
      </c>
      <c r="BH785" s="250">
        <f>IF(N785="sníž. přenesená",J785,0)</f>
        <v>0</v>
      </c>
      <c r="BI785" s="250">
        <f>IF(N785="nulová",J785,0)</f>
        <v>0</v>
      </c>
      <c r="BJ785" s="18" t="s">
        <v>21</v>
      </c>
      <c r="BK785" s="250">
        <f>ROUND(I785*H785,2)</f>
        <v>0</v>
      </c>
      <c r="BL785" s="18" t="s">
        <v>152</v>
      </c>
      <c r="BM785" s="249" t="s">
        <v>1664</v>
      </c>
    </row>
    <row r="786" s="2" customFormat="1">
      <c r="A786" s="39"/>
      <c r="B786" s="40"/>
      <c r="C786" s="41"/>
      <c r="D786" s="251" t="s">
        <v>142</v>
      </c>
      <c r="E786" s="41"/>
      <c r="F786" s="252" t="s">
        <v>1665</v>
      </c>
      <c r="G786" s="41"/>
      <c r="H786" s="41"/>
      <c r="I786" s="145"/>
      <c r="J786" s="41"/>
      <c r="K786" s="41"/>
      <c r="L786" s="45"/>
      <c r="M786" s="253"/>
      <c r="N786" s="254"/>
      <c r="O786" s="92"/>
      <c r="P786" s="92"/>
      <c r="Q786" s="92"/>
      <c r="R786" s="92"/>
      <c r="S786" s="92"/>
      <c r="T786" s="93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142</v>
      </c>
      <c r="AU786" s="18" t="s">
        <v>91</v>
      </c>
    </row>
    <row r="787" s="13" customFormat="1">
      <c r="A787" s="13"/>
      <c r="B787" s="261"/>
      <c r="C787" s="262"/>
      <c r="D787" s="251" t="s">
        <v>257</v>
      </c>
      <c r="E787" s="263" t="s">
        <v>1</v>
      </c>
      <c r="F787" s="264" t="s">
        <v>1666</v>
      </c>
      <c r="G787" s="262"/>
      <c r="H787" s="265">
        <v>23.52</v>
      </c>
      <c r="I787" s="266"/>
      <c r="J787" s="262"/>
      <c r="K787" s="262"/>
      <c r="L787" s="267"/>
      <c r="M787" s="268"/>
      <c r="N787" s="269"/>
      <c r="O787" s="269"/>
      <c r="P787" s="269"/>
      <c r="Q787" s="269"/>
      <c r="R787" s="269"/>
      <c r="S787" s="269"/>
      <c r="T787" s="270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71" t="s">
        <v>257</v>
      </c>
      <c r="AU787" s="271" t="s">
        <v>91</v>
      </c>
      <c r="AV787" s="13" t="s">
        <v>91</v>
      </c>
      <c r="AW787" s="13" t="s">
        <v>38</v>
      </c>
      <c r="AX787" s="13" t="s">
        <v>21</v>
      </c>
      <c r="AY787" s="271" t="s">
        <v>133</v>
      </c>
    </row>
    <row r="788" s="2" customFormat="1" ht="16.5" customHeight="1">
      <c r="A788" s="39"/>
      <c r="B788" s="40"/>
      <c r="C788" s="237" t="s">
        <v>1667</v>
      </c>
      <c r="D788" s="237" t="s">
        <v>136</v>
      </c>
      <c r="E788" s="238" t="s">
        <v>1668</v>
      </c>
      <c r="F788" s="239" t="s">
        <v>1669</v>
      </c>
      <c r="G788" s="240" t="s">
        <v>254</v>
      </c>
      <c r="H788" s="241">
        <v>720</v>
      </c>
      <c r="I788" s="242"/>
      <c r="J788" s="243">
        <f>ROUND(I788*H788,2)</f>
        <v>0</v>
      </c>
      <c r="K788" s="244"/>
      <c r="L788" s="45"/>
      <c r="M788" s="245" t="s">
        <v>1</v>
      </c>
      <c r="N788" s="246" t="s">
        <v>47</v>
      </c>
      <c r="O788" s="92"/>
      <c r="P788" s="247">
        <f>O788*H788</f>
        <v>0</v>
      </c>
      <c r="Q788" s="247">
        <v>0</v>
      </c>
      <c r="R788" s="247">
        <f>Q788*H788</f>
        <v>0</v>
      </c>
      <c r="S788" s="247">
        <v>0</v>
      </c>
      <c r="T788" s="248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49" t="s">
        <v>152</v>
      </c>
      <c r="AT788" s="249" t="s">
        <v>136</v>
      </c>
      <c r="AU788" s="249" t="s">
        <v>91</v>
      </c>
      <c r="AY788" s="18" t="s">
        <v>133</v>
      </c>
      <c r="BE788" s="250">
        <f>IF(N788="základní",J788,0)</f>
        <v>0</v>
      </c>
      <c r="BF788" s="250">
        <f>IF(N788="snížená",J788,0)</f>
        <v>0</v>
      </c>
      <c r="BG788" s="250">
        <f>IF(N788="zákl. přenesená",J788,0)</f>
        <v>0</v>
      </c>
      <c r="BH788" s="250">
        <f>IF(N788="sníž. přenesená",J788,0)</f>
        <v>0</v>
      </c>
      <c r="BI788" s="250">
        <f>IF(N788="nulová",J788,0)</f>
        <v>0</v>
      </c>
      <c r="BJ788" s="18" t="s">
        <v>21</v>
      </c>
      <c r="BK788" s="250">
        <f>ROUND(I788*H788,2)</f>
        <v>0</v>
      </c>
      <c r="BL788" s="18" t="s">
        <v>152</v>
      </c>
      <c r="BM788" s="249" t="s">
        <v>1670</v>
      </c>
    </row>
    <row r="789" s="2" customFormat="1">
      <c r="A789" s="39"/>
      <c r="B789" s="40"/>
      <c r="C789" s="41"/>
      <c r="D789" s="251" t="s">
        <v>142</v>
      </c>
      <c r="E789" s="41"/>
      <c r="F789" s="252" t="s">
        <v>1671</v>
      </c>
      <c r="G789" s="41"/>
      <c r="H789" s="41"/>
      <c r="I789" s="145"/>
      <c r="J789" s="41"/>
      <c r="K789" s="41"/>
      <c r="L789" s="45"/>
      <c r="M789" s="253"/>
      <c r="N789" s="254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142</v>
      </c>
      <c r="AU789" s="18" t="s">
        <v>91</v>
      </c>
    </row>
    <row r="790" s="13" customFormat="1">
      <c r="A790" s="13"/>
      <c r="B790" s="261"/>
      <c r="C790" s="262"/>
      <c r="D790" s="251" t="s">
        <v>257</v>
      </c>
      <c r="E790" s="263" t="s">
        <v>1</v>
      </c>
      <c r="F790" s="264" t="s">
        <v>1672</v>
      </c>
      <c r="G790" s="262"/>
      <c r="H790" s="265">
        <v>720</v>
      </c>
      <c r="I790" s="266"/>
      <c r="J790" s="262"/>
      <c r="K790" s="262"/>
      <c r="L790" s="267"/>
      <c r="M790" s="268"/>
      <c r="N790" s="269"/>
      <c r="O790" s="269"/>
      <c r="P790" s="269"/>
      <c r="Q790" s="269"/>
      <c r="R790" s="269"/>
      <c r="S790" s="269"/>
      <c r="T790" s="270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71" t="s">
        <v>257</v>
      </c>
      <c r="AU790" s="271" t="s">
        <v>91</v>
      </c>
      <c r="AV790" s="13" t="s">
        <v>91</v>
      </c>
      <c r="AW790" s="13" t="s">
        <v>38</v>
      </c>
      <c r="AX790" s="13" t="s">
        <v>21</v>
      </c>
      <c r="AY790" s="271" t="s">
        <v>133</v>
      </c>
    </row>
    <row r="791" s="2" customFormat="1" ht="21.75" customHeight="1">
      <c r="A791" s="39"/>
      <c r="B791" s="40"/>
      <c r="C791" s="237" t="s">
        <v>1673</v>
      </c>
      <c r="D791" s="237" t="s">
        <v>136</v>
      </c>
      <c r="E791" s="238" t="s">
        <v>1674</v>
      </c>
      <c r="F791" s="239" t="s">
        <v>1675</v>
      </c>
      <c r="G791" s="240" t="s">
        <v>254</v>
      </c>
      <c r="H791" s="241">
        <v>43200</v>
      </c>
      <c r="I791" s="242"/>
      <c r="J791" s="243">
        <f>ROUND(I791*H791,2)</f>
        <v>0</v>
      </c>
      <c r="K791" s="244"/>
      <c r="L791" s="45"/>
      <c r="M791" s="245" t="s">
        <v>1</v>
      </c>
      <c r="N791" s="246" t="s">
        <v>47</v>
      </c>
      <c r="O791" s="92"/>
      <c r="P791" s="247">
        <f>O791*H791</f>
        <v>0</v>
      </c>
      <c r="Q791" s="247">
        <v>0</v>
      </c>
      <c r="R791" s="247">
        <f>Q791*H791</f>
        <v>0</v>
      </c>
      <c r="S791" s="247">
        <v>0</v>
      </c>
      <c r="T791" s="248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49" t="s">
        <v>152</v>
      </c>
      <c r="AT791" s="249" t="s">
        <v>136</v>
      </c>
      <c r="AU791" s="249" t="s">
        <v>91</v>
      </c>
      <c r="AY791" s="18" t="s">
        <v>133</v>
      </c>
      <c r="BE791" s="250">
        <f>IF(N791="základní",J791,0)</f>
        <v>0</v>
      </c>
      <c r="BF791" s="250">
        <f>IF(N791="snížená",J791,0)</f>
        <v>0</v>
      </c>
      <c r="BG791" s="250">
        <f>IF(N791="zákl. přenesená",J791,0)</f>
        <v>0</v>
      </c>
      <c r="BH791" s="250">
        <f>IF(N791="sníž. přenesená",J791,0)</f>
        <v>0</v>
      </c>
      <c r="BI791" s="250">
        <f>IF(N791="nulová",J791,0)</f>
        <v>0</v>
      </c>
      <c r="BJ791" s="18" t="s">
        <v>21</v>
      </c>
      <c r="BK791" s="250">
        <f>ROUND(I791*H791,2)</f>
        <v>0</v>
      </c>
      <c r="BL791" s="18" t="s">
        <v>152</v>
      </c>
      <c r="BM791" s="249" t="s">
        <v>1676</v>
      </c>
    </row>
    <row r="792" s="2" customFormat="1">
      <c r="A792" s="39"/>
      <c r="B792" s="40"/>
      <c r="C792" s="41"/>
      <c r="D792" s="251" t="s">
        <v>142</v>
      </c>
      <c r="E792" s="41"/>
      <c r="F792" s="252" t="s">
        <v>1677</v>
      </c>
      <c r="G792" s="41"/>
      <c r="H792" s="41"/>
      <c r="I792" s="145"/>
      <c r="J792" s="41"/>
      <c r="K792" s="41"/>
      <c r="L792" s="45"/>
      <c r="M792" s="253"/>
      <c r="N792" s="254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142</v>
      </c>
      <c r="AU792" s="18" t="s">
        <v>91</v>
      </c>
    </row>
    <row r="793" s="13" customFormat="1">
      <c r="A793" s="13"/>
      <c r="B793" s="261"/>
      <c r="C793" s="262"/>
      <c r="D793" s="251" t="s">
        <v>257</v>
      </c>
      <c r="E793" s="262"/>
      <c r="F793" s="264" t="s">
        <v>1678</v>
      </c>
      <c r="G793" s="262"/>
      <c r="H793" s="265">
        <v>43200</v>
      </c>
      <c r="I793" s="266"/>
      <c r="J793" s="262"/>
      <c r="K793" s="262"/>
      <c r="L793" s="267"/>
      <c r="M793" s="268"/>
      <c r="N793" s="269"/>
      <c r="O793" s="269"/>
      <c r="P793" s="269"/>
      <c r="Q793" s="269"/>
      <c r="R793" s="269"/>
      <c r="S793" s="269"/>
      <c r="T793" s="270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71" t="s">
        <v>257</v>
      </c>
      <c r="AU793" s="271" t="s">
        <v>91</v>
      </c>
      <c r="AV793" s="13" t="s">
        <v>91</v>
      </c>
      <c r="AW793" s="13" t="s">
        <v>4</v>
      </c>
      <c r="AX793" s="13" t="s">
        <v>21</v>
      </c>
      <c r="AY793" s="271" t="s">
        <v>133</v>
      </c>
    </row>
    <row r="794" s="2" customFormat="1" ht="16.5" customHeight="1">
      <c r="A794" s="39"/>
      <c r="B794" s="40"/>
      <c r="C794" s="237" t="s">
        <v>1679</v>
      </c>
      <c r="D794" s="237" t="s">
        <v>136</v>
      </c>
      <c r="E794" s="238" t="s">
        <v>1680</v>
      </c>
      <c r="F794" s="239" t="s">
        <v>1681</v>
      </c>
      <c r="G794" s="240" t="s">
        <v>254</v>
      </c>
      <c r="H794" s="241">
        <v>720</v>
      </c>
      <c r="I794" s="242"/>
      <c r="J794" s="243">
        <f>ROUND(I794*H794,2)</f>
        <v>0</v>
      </c>
      <c r="K794" s="244"/>
      <c r="L794" s="45"/>
      <c r="M794" s="245" t="s">
        <v>1</v>
      </c>
      <c r="N794" s="246" t="s">
        <v>47</v>
      </c>
      <c r="O794" s="92"/>
      <c r="P794" s="247">
        <f>O794*H794</f>
        <v>0</v>
      </c>
      <c r="Q794" s="247">
        <v>0</v>
      </c>
      <c r="R794" s="247">
        <f>Q794*H794</f>
        <v>0</v>
      </c>
      <c r="S794" s="247">
        <v>0</v>
      </c>
      <c r="T794" s="248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49" t="s">
        <v>152</v>
      </c>
      <c r="AT794" s="249" t="s">
        <v>136</v>
      </c>
      <c r="AU794" s="249" t="s">
        <v>91</v>
      </c>
      <c r="AY794" s="18" t="s">
        <v>133</v>
      </c>
      <c r="BE794" s="250">
        <f>IF(N794="základní",J794,0)</f>
        <v>0</v>
      </c>
      <c r="BF794" s="250">
        <f>IF(N794="snížená",J794,0)</f>
        <v>0</v>
      </c>
      <c r="BG794" s="250">
        <f>IF(N794="zákl. přenesená",J794,0)</f>
        <v>0</v>
      </c>
      <c r="BH794" s="250">
        <f>IF(N794="sníž. přenesená",J794,0)</f>
        <v>0</v>
      </c>
      <c r="BI794" s="250">
        <f>IF(N794="nulová",J794,0)</f>
        <v>0</v>
      </c>
      <c r="BJ794" s="18" t="s">
        <v>21</v>
      </c>
      <c r="BK794" s="250">
        <f>ROUND(I794*H794,2)</f>
        <v>0</v>
      </c>
      <c r="BL794" s="18" t="s">
        <v>152</v>
      </c>
      <c r="BM794" s="249" t="s">
        <v>1682</v>
      </c>
    </row>
    <row r="795" s="2" customFormat="1" ht="21.75" customHeight="1">
      <c r="A795" s="39"/>
      <c r="B795" s="40"/>
      <c r="C795" s="237" t="s">
        <v>1683</v>
      </c>
      <c r="D795" s="237" t="s">
        <v>136</v>
      </c>
      <c r="E795" s="238" t="s">
        <v>1684</v>
      </c>
      <c r="F795" s="239" t="s">
        <v>1685</v>
      </c>
      <c r="G795" s="240" t="s">
        <v>177</v>
      </c>
      <c r="H795" s="241">
        <v>2</v>
      </c>
      <c r="I795" s="242"/>
      <c r="J795" s="243">
        <f>ROUND(I795*H795,2)</f>
        <v>0</v>
      </c>
      <c r="K795" s="244"/>
      <c r="L795" s="45"/>
      <c r="M795" s="245" t="s">
        <v>1</v>
      </c>
      <c r="N795" s="246" t="s">
        <v>47</v>
      </c>
      <c r="O795" s="92"/>
      <c r="P795" s="247">
        <f>O795*H795</f>
        <v>0</v>
      </c>
      <c r="Q795" s="247">
        <v>0</v>
      </c>
      <c r="R795" s="247">
        <f>Q795*H795</f>
        <v>0</v>
      </c>
      <c r="S795" s="247">
        <v>0</v>
      </c>
      <c r="T795" s="248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49" t="s">
        <v>152</v>
      </c>
      <c r="AT795" s="249" t="s">
        <v>136</v>
      </c>
      <c r="AU795" s="249" t="s">
        <v>91</v>
      </c>
      <c r="AY795" s="18" t="s">
        <v>133</v>
      </c>
      <c r="BE795" s="250">
        <f>IF(N795="základní",J795,0)</f>
        <v>0</v>
      </c>
      <c r="BF795" s="250">
        <f>IF(N795="snížená",J795,0)</f>
        <v>0</v>
      </c>
      <c r="BG795" s="250">
        <f>IF(N795="zákl. přenesená",J795,0)</f>
        <v>0</v>
      </c>
      <c r="BH795" s="250">
        <f>IF(N795="sníž. přenesená",J795,0)</f>
        <v>0</v>
      </c>
      <c r="BI795" s="250">
        <f>IF(N795="nulová",J795,0)</f>
        <v>0</v>
      </c>
      <c r="BJ795" s="18" t="s">
        <v>21</v>
      </c>
      <c r="BK795" s="250">
        <f>ROUND(I795*H795,2)</f>
        <v>0</v>
      </c>
      <c r="BL795" s="18" t="s">
        <v>152</v>
      </c>
      <c r="BM795" s="249" t="s">
        <v>1686</v>
      </c>
    </row>
    <row r="796" s="2" customFormat="1">
      <c r="A796" s="39"/>
      <c r="B796" s="40"/>
      <c r="C796" s="41"/>
      <c r="D796" s="251" t="s">
        <v>142</v>
      </c>
      <c r="E796" s="41"/>
      <c r="F796" s="252" t="s">
        <v>1687</v>
      </c>
      <c r="G796" s="41"/>
      <c r="H796" s="41"/>
      <c r="I796" s="145"/>
      <c r="J796" s="41"/>
      <c r="K796" s="41"/>
      <c r="L796" s="45"/>
      <c r="M796" s="253"/>
      <c r="N796" s="254"/>
      <c r="O796" s="92"/>
      <c r="P796" s="92"/>
      <c r="Q796" s="92"/>
      <c r="R796" s="92"/>
      <c r="S796" s="92"/>
      <c r="T796" s="93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142</v>
      </c>
      <c r="AU796" s="18" t="s">
        <v>91</v>
      </c>
    </row>
    <row r="797" s="2" customFormat="1" ht="21.75" customHeight="1">
      <c r="A797" s="39"/>
      <c r="B797" s="40"/>
      <c r="C797" s="237" t="s">
        <v>1688</v>
      </c>
      <c r="D797" s="237" t="s">
        <v>136</v>
      </c>
      <c r="E797" s="238" t="s">
        <v>1689</v>
      </c>
      <c r="F797" s="239" t="s">
        <v>1690</v>
      </c>
      <c r="G797" s="240" t="s">
        <v>177</v>
      </c>
      <c r="H797" s="241">
        <v>30</v>
      </c>
      <c r="I797" s="242"/>
      <c r="J797" s="243">
        <f>ROUND(I797*H797,2)</f>
        <v>0</v>
      </c>
      <c r="K797" s="244"/>
      <c r="L797" s="45"/>
      <c r="M797" s="245" t="s">
        <v>1</v>
      </c>
      <c r="N797" s="246" t="s">
        <v>47</v>
      </c>
      <c r="O797" s="92"/>
      <c r="P797" s="247">
        <f>O797*H797</f>
        <v>0</v>
      </c>
      <c r="Q797" s="247">
        <v>0</v>
      </c>
      <c r="R797" s="247">
        <f>Q797*H797</f>
        <v>0</v>
      </c>
      <c r="S797" s="247">
        <v>0</v>
      </c>
      <c r="T797" s="248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49" t="s">
        <v>152</v>
      </c>
      <c r="AT797" s="249" t="s">
        <v>136</v>
      </c>
      <c r="AU797" s="249" t="s">
        <v>91</v>
      </c>
      <c r="AY797" s="18" t="s">
        <v>133</v>
      </c>
      <c r="BE797" s="250">
        <f>IF(N797="základní",J797,0)</f>
        <v>0</v>
      </c>
      <c r="BF797" s="250">
        <f>IF(N797="snížená",J797,0)</f>
        <v>0</v>
      </c>
      <c r="BG797" s="250">
        <f>IF(N797="zákl. přenesená",J797,0)</f>
        <v>0</v>
      </c>
      <c r="BH797" s="250">
        <f>IF(N797="sníž. přenesená",J797,0)</f>
        <v>0</v>
      </c>
      <c r="BI797" s="250">
        <f>IF(N797="nulová",J797,0)</f>
        <v>0</v>
      </c>
      <c r="BJ797" s="18" t="s">
        <v>21</v>
      </c>
      <c r="BK797" s="250">
        <f>ROUND(I797*H797,2)</f>
        <v>0</v>
      </c>
      <c r="BL797" s="18" t="s">
        <v>152</v>
      </c>
      <c r="BM797" s="249" t="s">
        <v>1691</v>
      </c>
    </row>
    <row r="798" s="13" customFormat="1">
      <c r="A798" s="13"/>
      <c r="B798" s="261"/>
      <c r="C798" s="262"/>
      <c r="D798" s="251" t="s">
        <v>257</v>
      </c>
      <c r="E798" s="263" t="s">
        <v>1</v>
      </c>
      <c r="F798" s="264" t="s">
        <v>1692</v>
      </c>
      <c r="G798" s="262"/>
      <c r="H798" s="265">
        <v>30</v>
      </c>
      <c r="I798" s="266"/>
      <c r="J798" s="262"/>
      <c r="K798" s="262"/>
      <c r="L798" s="267"/>
      <c r="M798" s="268"/>
      <c r="N798" s="269"/>
      <c r="O798" s="269"/>
      <c r="P798" s="269"/>
      <c r="Q798" s="269"/>
      <c r="R798" s="269"/>
      <c r="S798" s="269"/>
      <c r="T798" s="270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71" t="s">
        <v>257</v>
      </c>
      <c r="AU798" s="271" t="s">
        <v>91</v>
      </c>
      <c r="AV798" s="13" t="s">
        <v>91</v>
      </c>
      <c r="AW798" s="13" t="s">
        <v>38</v>
      </c>
      <c r="AX798" s="13" t="s">
        <v>21</v>
      </c>
      <c r="AY798" s="271" t="s">
        <v>133</v>
      </c>
    </row>
    <row r="799" s="2" customFormat="1" ht="21.75" customHeight="1">
      <c r="A799" s="39"/>
      <c r="B799" s="40"/>
      <c r="C799" s="237" t="s">
        <v>1693</v>
      </c>
      <c r="D799" s="237" t="s">
        <v>136</v>
      </c>
      <c r="E799" s="238" t="s">
        <v>1694</v>
      </c>
      <c r="F799" s="239" t="s">
        <v>1695</v>
      </c>
      <c r="G799" s="240" t="s">
        <v>177</v>
      </c>
      <c r="H799" s="241">
        <v>2</v>
      </c>
      <c r="I799" s="242"/>
      <c r="J799" s="243">
        <f>ROUND(I799*H799,2)</f>
        <v>0</v>
      </c>
      <c r="K799" s="244"/>
      <c r="L799" s="45"/>
      <c r="M799" s="245" t="s">
        <v>1</v>
      </c>
      <c r="N799" s="246" t="s">
        <v>47</v>
      </c>
      <c r="O799" s="92"/>
      <c r="P799" s="247">
        <f>O799*H799</f>
        <v>0</v>
      </c>
      <c r="Q799" s="247">
        <v>0</v>
      </c>
      <c r="R799" s="247">
        <f>Q799*H799</f>
        <v>0</v>
      </c>
      <c r="S799" s="247">
        <v>0</v>
      </c>
      <c r="T799" s="248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49" t="s">
        <v>152</v>
      </c>
      <c r="AT799" s="249" t="s">
        <v>136</v>
      </c>
      <c r="AU799" s="249" t="s">
        <v>91</v>
      </c>
      <c r="AY799" s="18" t="s">
        <v>133</v>
      </c>
      <c r="BE799" s="250">
        <f>IF(N799="základní",J799,0)</f>
        <v>0</v>
      </c>
      <c r="BF799" s="250">
        <f>IF(N799="snížená",J799,0)</f>
        <v>0</v>
      </c>
      <c r="BG799" s="250">
        <f>IF(N799="zákl. přenesená",J799,0)</f>
        <v>0</v>
      </c>
      <c r="BH799" s="250">
        <f>IF(N799="sníž. přenesená",J799,0)</f>
        <v>0</v>
      </c>
      <c r="BI799" s="250">
        <f>IF(N799="nulová",J799,0)</f>
        <v>0</v>
      </c>
      <c r="BJ799" s="18" t="s">
        <v>21</v>
      </c>
      <c r="BK799" s="250">
        <f>ROUND(I799*H799,2)</f>
        <v>0</v>
      </c>
      <c r="BL799" s="18" t="s">
        <v>152</v>
      </c>
      <c r="BM799" s="249" t="s">
        <v>1696</v>
      </c>
    </row>
    <row r="800" s="2" customFormat="1" ht="21.75" customHeight="1">
      <c r="A800" s="39"/>
      <c r="B800" s="40"/>
      <c r="C800" s="237" t="s">
        <v>1697</v>
      </c>
      <c r="D800" s="237" t="s">
        <v>136</v>
      </c>
      <c r="E800" s="238" t="s">
        <v>1698</v>
      </c>
      <c r="F800" s="239" t="s">
        <v>1699</v>
      </c>
      <c r="G800" s="240" t="s">
        <v>177</v>
      </c>
      <c r="H800" s="241">
        <v>4</v>
      </c>
      <c r="I800" s="242"/>
      <c r="J800" s="243">
        <f>ROUND(I800*H800,2)</f>
        <v>0</v>
      </c>
      <c r="K800" s="244"/>
      <c r="L800" s="45"/>
      <c r="M800" s="245" t="s">
        <v>1</v>
      </c>
      <c r="N800" s="246" t="s">
        <v>47</v>
      </c>
      <c r="O800" s="92"/>
      <c r="P800" s="247">
        <f>O800*H800</f>
        <v>0</v>
      </c>
      <c r="Q800" s="247">
        <v>0</v>
      </c>
      <c r="R800" s="247">
        <f>Q800*H800</f>
        <v>0</v>
      </c>
      <c r="S800" s="247">
        <v>0</v>
      </c>
      <c r="T800" s="248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49" t="s">
        <v>152</v>
      </c>
      <c r="AT800" s="249" t="s">
        <v>136</v>
      </c>
      <c r="AU800" s="249" t="s">
        <v>91</v>
      </c>
      <c r="AY800" s="18" t="s">
        <v>133</v>
      </c>
      <c r="BE800" s="250">
        <f>IF(N800="základní",J800,0)</f>
        <v>0</v>
      </c>
      <c r="BF800" s="250">
        <f>IF(N800="snížená",J800,0)</f>
        <v>0</v>
      </c>
      <c r="BG800" s="250">
        <f>IF(N800="zákl. přenesená",J800,0)</f>
        <v>0</v>
      </c>
      <c r="BH800" s="250">
        <f>IF(N800="sníž. přenesená",J800,0)</f>
        <v>0</v>
      </c>
      <c r="BI800" s="250">
        <f>IF(N800="nulová",J800,0)</f>
        <v>0</v>
      </c>
      <c r="BJ800" s="18" t="s">
        <v>21</v>
      </c>
      <c r="BK800" s="250">
        <f>ROUND(I800*H800,2)</f>
        <v>0</v>
      </c>
      <c r="BL800" s="18" t="s">
        <v>152</v>
      </c>
      <c r="BM800" s="249" t="s">
        <v>1700</v>
      </c>
    </row>
    <row r="801" s="13" customFormat="1">
      <c r="A801" s="13"/>
      <c r="B801" s="261"/>
      <c r="C801" s="262"/>
      <c r="D801" s="251" t="s">
        <v>257</v>
      </c>
      <c r="E801" s="263" t="s">
        <v>1</v>
      </c>
      <c r="F801" s="264" t="s">
        <v>1701</v>
      </c>
      <c r="G801" s="262"/>
      <c r="H801" s="265">
        <v>4</v>
      </c>
      <c r="I801" s="266"/>
      <c r="J801" s="262"/>
      <c r="K801" s="262"/>
      <c r="L801" s="267"/>
      <c r="M801" s="268"/>
      <c r="N801" s="269"/>
      <c r="O801" s="269"/>
      <c r="P801" s="269"/>
      <c r="Q801" s="269"/>
      <c r="R801" s="269"/>
      <c r="S801" s="269"/>
      <c r="T801" s="270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71" t="s">
        <v>257</v>
      </c>
      <c r="AU801" s="271" t="s">
        <v>91</v>
      </c>
      <c r="AV801" s="13" t="s">
        <v>91</v>
      </c>
      <c r="AW801" s="13" t="s">
        <v>38</v>
      </c>
      <c r="AX801" s="13" t="s">
        <v>21</v>
      </c>
      <c r="AY801" s="271" t="s">
        <v>133</v>
      </c>
    </row>
    <row r="802" s="2" customFormat="1" ht="16.5" customHeight="1">
      <c r="A802" s="39"/>
      <c r="B802" s="40"/>
      <c r="C802" s="237" t="s">
        <v>1702</v>
      </c>
      <c r="D802" s="237" t="s">
        <v>136</v>
      </c>
      <c r="E802" s="238" t="s">
        <v>1703</v>
      </c>
      <c r="F802" s="239" t="s">
        <v>1704</v>
      </c>
      <c r="G802" s="240" t="s">
        <v>302</v>
      </c>
      <c r="H802" s="241">
        <v>11.475</v>
      </c>
      <c r="I802" s="242"/>
      <c r="J802" s="243">
        <f>ROUND(I802*H802,2)</f>
        <v>0</v>
      </c>
      <c r="K802" s="244"/>
      <c r="L802" s="45"/>
      <c r="M802" s="245" t="s">
        <v>1</v>
      </c>
      <c r="N802" s="246" t="s">
        <v>47</v>
      </c>
      <c r="O802" s="92"/>
      <c r="P802" s="247">
        <f>O802*H802</f>
        <v>0</v>
      </c>
      <c r="Q802" s="247">
        <v>0.12171</v>
      </c>
      <c r="R802" s="247">
        <f>Q802*H802</f>
        <v>1.3966222499999998</v>
      </c>
      <c r="S802" s="247">
        <v>2.3999999999999999</v>
      </c>
      <c r="T802" s="248">
        <f>S802*H802</f>
        <v>27.539999999999999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49" t="s">
        <v>152</v>
      </c>
      <c r="AT802" s="249" t="s">
        <v>136</v>
      </c>
      <c r="AU802" s="249" t="s">
        <v>91</v>
      </c>
      <c r="AY802" s="18" t="s">
        <v>133</v>
      </c>
      <c r="BE802" s="250">
        <f>IF(N802="základní",J802,0)</f>
        <v>0</v>
      </c>
      <c r="BF802" s="250">
        <f>IF(N802="snížená",J802,0)</f>
        <v>0</v>
      </c>
      <c r="BG802" s="250">
        <f>IF(N802="zákl. přenesená",J802,0)</f>
        <v>0</v>
      </c>
      <c r="BH802" s="250">
        <f>IF(N802="sníž. přenesená",J802,0)</f>
        <v>0</v>
      </c>
      <c r="BI802" s="250">
        <f>IF(N802="nulová",J802,0)</f>
        <v>0</v>
      </c>
      <c r="BJ802" s="18" t="s">
        <v>21</v>
      </c>
      <c r="BK802" s="250">
        <f>ROUND(I802*H802,2)</f>
        <v>0</v>
      </c>
      <c r="BL802" s="18" t="s">
        <v>152</v>
      </c>
      <c r="BM802" s="249" t="s">
        <v>1705</v>
      </c>
    </row>
    <row r="803" s="13" customFormat="1">
      <c r="A803" s="13"/>
      <c r="B803" s="261"/>
      <c r="C803" s="262"/>
      <c r="D803" s="251" t="s">
        <v>257</v>
      </c>
      <c r="E803" s="263" t="s">
        <v>1</v>
      </c>
      <c r="F803" s="264" t="s">
        <v>1706</v>
      </c>
      <c r="G803" s="262"/>
      <c r="H803" s="265">
        <v>11.475</v>
      </c>
      <c r="I803" s="266"/>
      <c r="J803" s="262"/>
      <c r="K803" s="262"/>
      <c r="L803" s="267"/>
      <c r="M803" s="268"/>
      <c r="N803" s="269"/>
      <c r="O803" s="269"/>
      <c r="P803" s="269"/>
      <c r="Q803" s="269"/>
      <c r="R803" s="269"/>
      <c r="S803" s="269"/>
      <c r="T803" s="270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71" t="s">
        <v>257</v>
      </c>
      <c r="AU803" s="271" t="s">
        <v>91</v>
      </c>
      <c r="AV803" s="13" t="s">
        <v>91</v>
      </c>
      <c r="AW803" s="13" t="s">
        <v>38</v>
      </c>
      <c r="AX803" s="13" t="s">
        <v>21</v>
      </c>
      <c r="AY803" s="271" t="s">
        <v>133</v>
      </c>
    </row>
    <row r="804" s="2" customFormat="1" ht="21.75" customHeight="1">
      <c r="A804" s="39"/>
      <c r="B804" s="40"/>
      <c r="C804" s="237" t="s">
        <v>1707</v>
      </c>
      <c r="D804" s="237" t="s">
        <v>136</v>
      </c>
      <c r="E804" s="238" t="s">
        <v>1708</v>
      </c>
      <c r="F804" s="239" t="s">
        <v>1709</v>
      </c>
      <c r="G804" s="240" t="s">
        <v>917</v>
      </c>
      <c r="H804" s="241">
        <v>560</v>
      </c>
      <c r="I804" s="242"/>
      <c r="J804" s="243">
        <f>ROUND(I804*H804,2)</f>
        <v>0</v>
      </c>
      <c r="K804" s="244"/>
      <c r="L804" s="45"/>
      <c r="M804" s="245" t="s">
        <v>1</v>
      </c>
      <c r="N804" s="246" t="s">
        <v>47</v>
      </c>
      <c r="O804" s="92"/>
      <c r="P804" s="247">
        <f>O804*H804</f>
        <v>0</v>
      </c>
      <c r="Q804" s="247">
        <v>0</v>
      </c>
      <c r="R804" s="247">
        <f>Q804*H804</f>
        <v>0</v>
      </c>
      <c r="S804" s="247">
        <v>0</v>
      </c>
      <c r="T804" s="248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49" t="s">
        <v>152</v>
      </c>
      <c r="AT804" s="249" t="s">
        <v>136</v>
      </c>
      <c r="AU804" s="249" t="s">
        <v>91</v>
      </c>
      <c r="AY804" s="18" t="s">
        <v>133</v>
      </c>
      <c r="BE804" s="250">
        <f>IF(N804="základní",J804,0)</f>
        <v>0</v>
      </c>
      <c r="BF804" s="250">
        <f>IF(N804="snížená",J804,0)</f>
        <v>0</v>
      </c>
      <c r="BG804" s="250">
        <f>IF(N804="zákl. přenesená",J804,0)</f>
        <v>0</v>
      </c>
      <c r="BH804" s="250">
        <f>IF(N804="sníž. přenesená",J804,0)</f>
        <v>0</v>
      </c>
      <c r="BI804" s="250">
        <f>IF(N804="nulová",J804,0)</f>
        <v>0</v>
      </c>
      <c r="BJ804" s="18" t="s">
        <v>21</v>
      </c>
      <c r="BK804" s="250">
        <f>ROUND(I804*H804,2)</f>
        <v>0</v>
      </c>
      <c r="BL804" s="18" t="s">
        <v>152</v>
      </c>
      <c r="BM804" s="249" t="s">
        <v>1710</v>
      </c>
    </row>
    <row r="805" s="2" customFormat="1">
      <c r="A805" s="39"/>
      <c r="B805" s="40"/>
      <c r="C805" s="41"/>
      <c r="D805" s="251" t="s">
        <v>142</v>
      </c>
      <c r="E805" s="41"/>
      <c r="F805" s="252" t="s">
        <v>1711</v>
      </c>
      <c r="G805" s="41"/>
      <c r="H805" s="41"/>
      <c r="I805" s="145"/>
      <c r="J805" s="41"/>
      <c r="K805" s="41"/>
      <c r="L805" s="45"/>
      <c r="M805" s="253"/>
      <c r="N805" s="254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142</v>
      </c>
      <c r="AU805" s="18" t="s">
        <v>91</v>
      </c>
    </row>
    <row r="806" s="15" customFormat="1">
      <c r="A806" s="15"/>
      <c r="B806" s="294"/>
      <c r="C806" s="295"/>
      <c r="D806" s="251" t="s">
        <v>257</v>
      </c>
      <c r="E806" s="296" t="s">
        <v>1</v>
      </c>
      <c r="F806" s="297" t="s">
        <v>1712</v>
      </c>
      <c r="G806" s="295"/>
      <c r="H806" s="296" t="s">
        <v>1</v>
      </c>
      <c r="I806" s="298"/>
      <c r="J806" s="295"/>
      <c r="K806" s="295"/>
      <c r="L806" s="299"/>
      <c r="M806" s="300"/>
      <c r="N806" s="301"/>
      <c r="O806" s="301"/>
      <c r="P806" s="301"/>
      <c r="Q806" s="301"/>
      <c r="R806" s="301"/>
      <c r="S806" s="301"/>
      <c r="T806" s="302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303" t="s">
        <v>257</v>
      </c>
      <c r="AU806" s="303" t="s">
        <v>91</v>
      </c>
      <c r="AV806" s="15" t="s">
        <v>21</v>
      </c>
      <c r="AW806" s="15" t="s">
        <v>38</v>
      </c>
      <c r="AX806" s="15" t="s">
        <v>82</v>
      </c>
      <c r="AY806" s="303" t="s">
        <v>133</v>
      </c>
    </row>
    <row r="807" s="13" customFormat="1">
      <c r="A807" s="13"/>
      <c r="B807" s="261"/>
      <c r="C807" s="262"/>
      <c r="D807" s="251" t="s">
        <v>257</v>
      </c>
      <c r="E807" s="263" t="s">
        <v>1</v>
      </c>
      <c r="F807" s="264" t="s">
        <v>1713</v>
      </c>
      <c r="G807" s="262"/>
      <c r="H807" s="265">
        <v>560</v>
      </c>
      <c r="I807" s="266"/>
      <c r="J807" s="262"/>
      <c r="K807" s="262"/>
      <c r="L807" s="267"/>
      <c r="M807" s="268"/>
      <c r="N807" s="269"/>
      <c r="O807" s="269"/>
      <c r="P807" s="269"/>
      <c r="Q807" s="269"/>
      <c r="R807" s="269"/>
      <c r="S807" s="269"/>
      <c r="T807" s="27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71" t="s">
        <v>257</v>
      </c>
      <c r="AU807" s="271" t="s">
        <v>91</v>
      </c>
      <c r="AV807" s="13" t="s">
        <v>91</v>
      </c>
      <c r="AW807" s="13" t="s">
        <v>38</v>
      </c>
      <c r="AX807" s="13" t="s">
        <v>21</v>
      </c>
      <c r="AY807" s="271" t="s">
        <v>133</v>
      </c>
    </row>
    <row r="808" s="2" customFormat="1" ht="21.75" customHeight="1">
      <c r="A808" s="39"/>
      <c r="B808" s="40"/>
      <c r="C808" s="237" t="s">
        <v>1714</v>
      </c>
      <c r="D808" s="237" t="s">
        <v>136</v>
      </c>
      <c r="E808" s="238" t="s">
        <v>1715</v>
      </c>
      <c r="F808" s="239" t="s">
        <v>1716</v>
      </c>
      <c r="G808" s="240" t="s">
        <v>177</v>
      </c>
      <c r="H808" s="241">
        <v>1</v>
      </c>
      <c r="I808" s="242"/>
      <c r="J808" s="243">
        <f>ROUND(I808*H808,2)</f>
        <v>0</v>
      </c>
      <c r="K808" s="244"/>
      <c r="L808" s="45"/>
      <c r="M808" s="245" t="s">
        <v>1</v>
      </c>
      <c r="N808" s="246" t="s">
        <v>47</v>
      </c>
      <c r="O808" s="92"/>
      <c r="P808" s="247">
        <f>O808*H808</f>
        <v>0</v>
      </c>
      <c r="Q808" s="247">
        <v>0</v>
      </c>
      <c r="R808" s="247">
        <f>Q808*H808</f>
        <v>0</v>
      </c>
      <c r="S808" s="247">
        <v>0</v>
      </c>
      <c r="T808" s="248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49" t="s">
        <v>152</v>
      </c>
      <c r="AT808" s="249" t="s">
        <v>136</v>
      </c>
      <c r="AU808" s="249" t="s">
        <v>91</v>
      </c>
      <c r="AY808" s="18" t="s">
        <v>133</v>
      </c>
      <c r="BE808" s="250">
        <f>IF(N808="základní",J808,0)</f>
        <v>0</v>
      </c>
      <c r="BF808" s="250">
        <f>IF(N808="snížená",J808,0)</f>
        <v>0</v>
      </c>
      <c r="BG808" s="250">
        <f>IF(N808="zákl. přenesená",J808,0)</f>
        <v>0</v>
      </c>
      <c r="BH808" s="250">
        <f>IF(N808="sníž. přenesená",J808,0)</f>
        <v>0</v>
      </c>
      <c r="BI808" s="250">
        <f>IF(N808="nulová",J808,0)</f>
        <v>0</v>
      </c>
      <c r="BJ808" s="18" t="s">
        <v>21</v>
      </c>
      <c r="BK808" s="250">
        <f>ROUND(I808*H808,2)</f>
        <v>0</v>
      </c>
      <c r="BL808" s="18" t="s">
        <v>152</v>
      </c>
      <c r="BM808" s="249" t="s">
        <v>1717</v>
      </c>
    </row>
    <row r="809" s="2" customFormat="1">
      <c r="A809" s="39"/>
      <c r="B809" s="40"/>
      <c r="C809" s="41"/>
      <c r="D809" s="251" t="s">
        <v>142</v>
      </c>
      <c r="E809" s="41"/>
      <c r="F809" s="252" t="s">
        <v>1718</v>
      </c>
      <c r="G809" s="41"/>
      <c r="H809" s="41"/>
      <c r="I809" s="145"/>
      <c r="J809" s="41"/>
      <c r="K809" s="41"/>
      <c r="L809" s="45"/>
      <c r="M809" s="253"/>
      <c r="N809" s="254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142</v>
      </c>
      <c r="AU809" s="18" t="s">
        <v>91</v>
      </c>
    </row>
    <row r="810" s="13" customFormat="1">
      <c r="A810" s="13"/>
      <c r="B810" s="261"/>
      <c r="C810" s="262"/>
      <c r="D810" s="251" t="s">
        <v>257</v>
      </c>
      <c r="E810" s="263" t="s">
        <v>1</v>
      </c>
      <c r="F810" s="264" t="s">
        <v>1719</v>
      </c>
      <c r="G810" s="262"/>
      <c r="H810" s="265">
        <v>1</v>
      </c>
      <c r="I810" s="266"/>
      <c r="J810" s="262"/>
      <c r="K810" s="262"/>
      <c r="L810" s="267"/>
      <c r="M810" s="268"/>
      <c r="N810" s="269"/>
      <c r="O810" s="269"/>
      <c r="P810" s="269"/>
      <c r="Q810" s="269"/>
      <c r="R810" s="269"/>
      <c r="S810" s="269"/>
      <c r="T810" s="270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71" t="s">
        <v>257</v>
      </c>
      <c r="AU810" s="271" t="s">
        <v>91</v>
      </c>
      <c r="AV810" s="13" t="s">
        <v>91</v>
      </c>
      <c r="AW810" s="13" t="s">
        <v>38</v>
      </c>
      <c r="AX810" s="13" t="s">
        <v>21</v>
      </c>
      <c r="AY810" s="271" t="s">
        <v>133</v>
      </c>
    </row>
    <row r="811" s="2" customFormat="1" ht="16.5" customHeight="1">
      <c r="A811" s="39"/>
      <c r="B811" s="40"/>
      <c r="C811" s="237" t="s">
        <v>1720</v>
      </c>
      <c r="D811" s="237" t="s">
        <v>136</v>
      </c>
      <c r="E811" s="238" t="s">
        <v>1721</v>
      </c>
      <c r="F811" s="239" t="s">
        <v>1722</v>
      </c>
      <c r="G811" s="240" t="s">
        <v>917</v>
      </c>
      <c r="H811" s="241">
        <v>50</v>
      </c>
      <c r="I811" s="242"/>
      <c r="J811" s="243">
        <f>ROUND(I811*H811,2)</f>
        <v>0</v>
      </c>
      <c r="K811" s="244"/>
      <c r="L811" s="45"/>
      <c r="M811" s="245" t="s">
        <v>1</v>
      </c>
      <c r="N811" s="246" t="s">
        <v>47</v>
      </c>
      <c r="O811" s="92"/>
      <c r="P811" s="247">
        <f>O811*H811</f>
        <v>0</v>
      </c>
      <c r="Q811" s="247">
        <v>0</v>
      </c>
      <c r="R811" s="247">
        <f>Q811*H811</f>
        <v>0</v>
      </c>
      <c r="S811" s="247">
        <v>0</v>
      </c>
      <c r="T811" s="248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49" t="s">
        <v>152</v>
      </c>
      <c r="AT811" s="249" t="s">
        <v>136</v>
      </c>
      <c r="AU811" s="249" t="s">
        <v>91</v>
      </c>
      <c r="AY811" s="18" t="s">
        <v>133</v>
      </c>
      <c r="BE811" s="250">
        <f>IF(N811="základní",J811,0)</f>
        <v>0</v>
      </c>
      <c r="BF811" s="250">
        <f>IF(N811="snížená",J811,0)</f>
        <v>0</v>
      </c>
      <c r="BG811" s="250">
        <f>IF(N811="zákl. přenesená",J811,0)</f>
        <v>0</v>
      </c>
      <c r="BH811" s="250">
        <f>IF(N811="sníž. přenesená",J811,0)</f>
        <v>0</v>
      </c>
      <c r="BI811" s="250">
        <f>IF(N811="nulová",J811,0)</f>
        <v>0</v>
      </c>
      <c r="BJ811" s="18" t="s">
        <v>21</v>
      </c>
      <c r="BK811" s="250">
        <f>ROUND(I811*H811,2)</f>
        <v>0</v>
      </c>
      <c r="BL811" s="18" t="s">
        <v>152</v>
      </c>
      <c r="BM811" s="249" t="s">
        <v>1723</v>
      </c>
    </row>
    <row r="812" s="2" customFormat="1">
      <c r="A812" s="39"/>
      <c r="B812" s="40"/>
      <c r="C812" s="41"/>
      <c r="D812" s="251" t="s">
        <v>142</v>
      </c>
      <c r="E812" s="41"/>
      <c r="F812" s="252" t="s">
        <v>1724</v>
      </c>
      <c r="G812" s="41"/>
      <c r="H812" s="41"/>
      <c r="I812" s="145"/>
      <c r="J812" s="41"/>
      <c r="K812" s="41"/>
      <c r="L812" s="45"/>
      <c r="M812" s="253"/>
      <c r="N812" s="254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142</v>
      </c>
      <c r="AU812" s="18" t="s">
        <v>91</v>
      </c>
    </row>
    <row r="813" s="15" customFormat="1">
      <c r="A813" s="15"/>
      <c r="B813" s="294"/>
      <c r="C813" s="295"/>
      <c r="D813" s="251" t="s">
        <v>257</v>
      </c>
      <c r="E813" s="296" t="s">
        <v>1</v>
      </c>
      <c r="F813" s="297" t="s">
        <v>1725</v>
      </c>
      <c r="G813" s="295"/>
      <c r="H813" s="296" t="s">
        <v>1</v>
      </c>
      <c r="I813" s="298"/>
      <c r="J813" s="295"/>
      <c r="K813" s="295"/>
      <c r="L813" s="299"/>
      <c r="M813" s="300"/>
      <c r="N813" s="301"/>
      <c r="O813" s="301"/>
      <c r="P813" s="301"/>
      <c r="Q813" s="301"/>
      <c r="R813" s="301"/>
      <c r="S813" s="301"/>
      <c r="T813" s="302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303" t="s">
        <v>257</v>
      </c>
      <c r="AU813" s="303" t="s">
        <v>91</v>
      </c>
      <c r="AV813" s="15" t="s">
        <v>21</v>
      </c>
      <c r="AW813" s="15" t="s">
        <v>38</v>
      </c>
      <c r="AX813" s="15" t="s">
        <v>82</v>
      </c>
      <c r="AY813" s="303" t="s">
        <v>133</v>
      </c>
    </row>
    <row r="814" s="13" customFormat="1">
      <c r="A814" s="13"/>
      <c r="B814" s="261"/>
      <c r="C814" s="262"/>
      <c r="D814" s="251" t="s">
        <v>257</v>
      </c>
      <c r="E814" s="263" t="s">
        <v>1</v>
      </c>
      <c r="F814" s="264" t="s">
        <v>1726</v>
      </c>
      <c r="G814" s="262"/>
      <c r="H814" s="265">
        <v>50</v>
      </c>
      <c r="I814" s="266"/>
      <c r="J814" s="262"/>
      <c r="K814" s="262"/>
      <c r="L814" s="267"/>
      <c r="M814" s="268"/>
      <c r="N814" s="269"/>
      <c r="O814" s="269"/>
      <c r="P814" s="269"/>
      <c r="Q814" s="269"/>
      <c r="R814" s="269"/>
      <c r="S814" s="269"/>
      <c r="T814" s="27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71" t="s">
        <v>257</v>
      </c>
      <c r="AU814" s="271" t="s">
        <v>91</v>
      </c>
      <c r="AV814" s="13" t="s">
        <v>91</v>
      </c>
      <c r="AW814" s="13" t="s">
        <v>38</v>
      </c>
      <c r="AX814" s="13" t="s">
        <v>21</v>
      </c>
      <c r="AY814" s="271" t="s">
        <v>133</v>
      </c>
    </row>
    <row r="815" s="2" customFormat="1" ht="16.5" customHeight="1">
      <c r="A815" s="39"/>
      <c r="B815" s="40"/>
      <c r="C815" s="237" t="s">
        <v>1727</v>
      </c>
      <c r="D815" s="237" t="s">
        <v>136</v>
      </c>
      <c r="E815" s="238" t="s">
        <v>1728</v>
      </c>
      <c r="F815" s="239" t="s">
        <v>1729</v>
      </c>
      <c r="G815" s="240" t="s">
        <v>917</v>
      </c>
      <c r="H815" s="241">
        <v>987.70000000000005</v>
      </c>
      <c r="I815" s="242"/>
      <c r="J815" s="243">
        <f>ROUND(I815*H815,2)</f>
        <v>0</v>
      </c>
      <c r="K815" s="244"/>
      <c r="L815" s="45"/>
      <c r="M815" s="245" t="s">
        <v>1</v>
      </c>
      <c r="N815" s="246" t="s">
        <v>47</v>
      </c>
      <c r="O815" s="92"/>
      <c r="P815" s="247">
        <f>O815*H815</f>
        <v>0</v>
      </c>
      <c r="Q815" s="247">
        <v>0</v>
      </c>
      <c r="R815" s="247">
        <f>Q815*H815</f>
        <v>0</v>
      </c>
      <c r="S815" s="247">
        <v>0</v>
      </c>
      <c r="T815" s="248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49" t="s">
        <v>152</v>
      </c>
      <c r="AT815" s="249" t="s">
        <v>136</v>
      </c>
      <c r="AU815" s="249" t="s">
        <v>91</v>
      </c>
      <c r="AY815" s="18" t="s">
        <v>133</v>
      </c>
      <c r="BE815" s="250">
        <f>IF(N815="základní",J815,0)</f>
        <v>0</v>
      </c>
      <c r="BF815" s="250">
        <f>IF(N815="snížená",J815,0)</f>
        <v>0</v>
      </c>
      <c r="BG815" s="250">
        <f>IF(N815="zákl. přenesená",J815,0)</f>
        <v>0</v>
      </c>
      <c r="BH815" s="250">
        <f>IF(N815="sníž. přenesená",J815,0)</f>
        <v>0</v>
      </c>
      <c r="BI815" s="250">
        <f>IF(N815="nulová",J815,0)</f>
        <v>0</v>
      </c>
      <c r="BJ815" s="18" t="s">
        <v>21</v>
      </c>
      <c r="BK815" s="250">
        <f>ROUND(I815*H815,2)</f>
        <v>0</v>
      </c>
      <c r="BL815" s="18" t="s">
        <v>152</v>
      </c>
      <c r="BM815" s="249" t="s">
        <v>1730</v>
      </c>
    </row>
    <row r="816" s="2" customFormat="1">
      <c r="A816" s="39"/>
      <c r="B816" s="40"/>
      <c r="C816" s="41"/>
      <c r="D816" s="251" t="s">
        <v>142</v>
      </c>
      <c r="E816" s="41"/>
      <c r="F816" s="252" t="s">
        <v>1731</v>
      </c>
      <c r="G816" s="41"/>
      <c r="H816" s="41"/>
      <c r="I816" s="145"/>
      <c r="J816" s="41"/>
      <c r="K816" s="41"/>
      <c r="L816" s="45"/>
      <c r="M816" s="253"/>
      <c r="N816" s="254"/>
      <c r="O816" s="92"/>
      <c r="P816" s="92"/>
      <c r="Q816" s="92"/>
      <c r="R816" s="92"/>
      <c r="S816" s="92"/>
      <c r="T816" s="93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142</v>
      </c>
      <c r="AU816" s="18" t="s">
        <v>91</v>
      </c>
    </row>
    <row r="817" s="13" customFormat="1">
      <c r="A817" s="13"/>
      <c r="B817" s="261"/>
      <c r="C817" s="262"/>
      <c r="D817" s="251" t="s">
        <v>257</v>
      </c>
      <c r="E817" s="263" t="s">
        <v>1</v>
      </c>
      <c r="F817" s="264" t="s">
        <v>1732</v>
      </c>
      <c r="G817" s="262"/>
      <c r="H817" s="265">
        <v>916</v>
      </c>
      <c r="I817" s="266"/>
      <c r="J817" s="262"/>
      <c r="K817" s="262"/>
      <c r="L817" s="267"/>
      <c r="M817" s="268"/>
      <c r="N817" s="269"/>
      <c r="O817" s="269"/>
      <c r="P817" s="269"/>
      <c r="Q817" s="269"/>
      <c r="R817" s="269"/>
      <c r="S817" s="269"/>
      <c r="T817" s="270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71" t="s">
        <v>257</v>
      </c>
      <c r="AU817" s="271" t="s">
        <v>91</v>
      </c>
      <c r="AV817" s="13" t="s">
        <v>91</v>
      </c>
      <c r="AW817" s="13" t="s">
        <v>38</v>
      </c>
      <c r="AX817" s="13" t="s">
        <v>82</v>
      </c>
      <c r="AY817" s="271" t="s">
        <v>133</v>
      </c>
    </row>
    <row r="818" s="13" customFormat="1">
      <c r="A818" s="13"/>
      <c r="B818" s="261"/>
      <c r="C818" s="262"/>
      <c r="D818" s="251" t="s">
        <v>257</v>
      </c>
      <c r="E818" s="263" t="s">
        <v>1</v>
      </c>
      <c r="F818" s="264" t="s">
        <v>1733</v>
      </c>
      <c r="G818" s="262"/>
      <c r="H818" s="265">
        <v>71.700000000000003</v>
      </c>
      <c r="I818" s="266"/>
      <c r="J818" s="262"/>
      <c r="K818" s="262"/>
      <c r="L818" s="267"/>
      <c r="M818" s="268"/>
      <c r="N818" s="269"/>
      <c r="O818" s="269"/>
      <c r="P818" s="269"/>
      <c r="Q818" s="269"/>
      <c r="R818" s="269"/>
      <c r="S818" s="269"/>
      <c r="T818" s="270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71" t="s">
        <v>257</v>
      </c>
      <c r="AU818" s="271" t="s">
        <v>91</v>
      </c>
      <c r="AV818" s="13" t="s">
        <v>91</v>
      </c>
      <c r="AW818" s="13" t="s">
        <v>38</v>
      </c>
      <c r="AX818" s="13" t="s">
        <v>82</v>
      </c>
      <c r="AY818" s="271" t="s">
        <v>133</v>
      </c>
    </row>
    <row r="819" s="14" customFormat="1">
      <c r="A819" s="14"/>
      <c r="B819" s="272"/>
      <c r="C819" s="273"/>
      <c r="D819" s="251" t="s">
        <v>257</v>
      </c>
      <c r="E819" s="274" t="s">
        <v>1</v>
      </c>
      <c r="F819" s="275" t="s">
        <v>260</v>
      </c>
      <c r="G819" s="273"/>
      <c r="H819" s="276">
        <v>987.70000000000005</v>
      </c>
      <c r="I819" s="277"/>
      <c r="J819" s="273"/>
      <c r="K819" s="273"/>
      <c r="L819" s="278"/>
      <c r="M819" s="279"/>
      <c r="N819" s="280"/>
      <c r="O819" s="280"/>
      <c r="P819" s="280"/>
      <c r="Q819" s="280"/>
      <c r="R819" s="280"/>
      <c r="S819" s="280"/>
      <c r="T819" s="281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82" t="s">
        <v>257</v>
      </c>
      <c r="AU819" s="282" t="s">
        <v>91</v>
      </c>
      <c r="AV819" s="14" t="s">
        <v>152</v>
      </c>
      <c r="AW819" s="14" t="s">
        <v>38</v>
      </c>
      <c r="AX819" s="14" t="s">
        <v>21</v>
      </c>
      <c r="AY819" s="282" t="s">
        <v>133</v>
      </c>
    </row>
    <row r="820" s="2" customFormat="1" ht="16.5" customHeight="1">
      <c r="A820" s="39"/>
      <c r="B820" s="40"/>
      <c r="C820" s="237" t="s">
        <v>1734</v>
      </c>
      <c r="D820" s="237" t="s">
        <v>136</v>
      </c>
      <c r="E820" s="238" t="s">
        <v>635</v>
      </c>
      <c r="F820" s="239" t="s">
        <v>636</v>
      </c>
      <c r="G820" s="240" t="s">
        <v>289</v>
      </c>
      <c r="H820" s="241">
        <v>66.420000000000002</v>
      </c>
      <c r="I820" s="242"/>
      <c r="J820" s="243">
        <f>ROUND(I820*H820,2)</f>
        <v>0</v>
      </c>
      <c r="K820" s="244"/>
      <c r="L820" s="45"/>
      <c r="M820" s="245" t="s">
        <v>1</v>
      </c>
      <c r="N820" s="246" t="s">
        <v>47</v>
      </c>
      <c r="O820" s="92"/>
      <c r="P820" s="247">
        <f>O820*H820</f>
        <v>0</v>
      </c>
      <c r="Q820" s="247">
        <v>0</v>
      </c>
      <c r="R820" s="247">
        <f>Q820*H820</f>
        <v>0</v>
      </c>
      <c r="S820" s="247">
        <v>0</v>
      </c>
      <c r="T820" s="248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49" t="s">
        <v>152</v>
      </c>
      <c r="AT820" s="249" t="s">
        <v>136</v>
      </c>
      <c r="AU820" s="249" t="s">
        <v>91</v>
      </c>
      <c r="AY820" s="18" t="s">
        <v>133</v>
      </c>
      <c r="BE820" s="250">
        <f>IF(N820="základní",J820,0)</f>
        <v>0</v>
      </c>
      <c r="BF820" s="250">
        <f>IF(N820="snížená",J820,0)</f>
        <v>0</v>
      </c>
      <c r="BG820" s="250">
        <f>IF(N820="zákl. přenesená",J820,0)</f>
        <v>0</v>
      </c>
      <c r="BH820" s="250">
        <f>IF(N820="sníž. přenesená",J820,0)</f>
        <v>0</v>
      </c>
      <c r="BI820" s="250">
        <f>IF(N820="nulová",J820,0)</f>
        <v>0</v>
      </c>
      <c r="BJ820" s="18" t="s">
        <v>21</v>
      </c>
      <c r="BK820" s="250">
        <f>ROUND(I820*H820,2)</f>
        <v>0</v>
      </c>
      <c r="BL820" s="18" t="s">
        <v>152</v>
      </c>
      <c r="BM820" s="249" t="s">
        <v>1735</v>
      </c>
    </row>
    <row r="821" s="2" customFormat="1">
      <c r="A821" s="39"/>
      <c r="B821" s="40"/>
      <c r="C821" s="41"/>
      <c r="D821" s="251" t="s">
        <v>142</v>
      </c>
      <c r="E821" s="41"/>
      <c r="F821" s="252" t="s">
        <v>1736</v>
      </c>
      <c r="G821" s="41"/>
      <c r="H821" s="41"/>
      <c r="I821" s="145"/>
      <c r="J821" s="41"/>
      <c r="K821" s="41"/>
      <c r="L821" s="45"/>
      <c r="M821" s="253"/>
      <c r="N821" s="254"/>
      <c r="O821" s="92"/>
      <c r="P821" s="92"/>
      <c r="Q821" s="92"/>
      <c r="R821" s="92"/>
      <c r="S821" s="92"/>
      <c r="T821" s="93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142</v>
      </c>
      <c r="AU821" s="18" t="s">
        <v>91</v>
      </c>
    </row>
    <row r="822" s="2" customFormat="1" ht="16.5" customHeight="1">
      <c r="A822" s="39"/>
      <c r="B822" s="40"/>
      <c r="C822" s="237" t="s">
        <v>1737</v>
      </c>
      <c r="D822" s="237" t="s">
        <v>136</v>
      </c>
      <c r="E822" s="238" t="s">
        <v>1738</v>
      </c>
      <c r="F822" s="239" t="s">
        <v>1739</v>
      </c>
      <c r="G822" s="240" t="s">
        <v>254</v>
      </c>
      <c r="H822" s="241">
        <v>68.849999999999994</v>
      </c>
      <c r="I822" s="242"/>
      <c r="J822" s="243">
        <f>ROUND(I822*H822,2)</f>
        <v>0</v>
      </c>
      <c r="K822" s="244"/>
      <c r="L822" s="45"/>
      <c r="M822" s="245" t="s">
        <v>1</v>
      </c>
      <c r="N822" s="246" t="s">
        <v>47</v>
      </c>
      <c r="O822" s="92"/>
      <c r="P822" s="247">
        <f>O822*H822</f>
        <v>0</v>
      </c>
      <c r="Q822" s="247">
        <v>0</v>
      </c>
      <c r="R822" s="247">
        <f>Q822*H822</f>
        <v>0</v>
      </c>
      <c r="S822" s="247">
        <v>0.188</v>
      </c>
      <c r="T822" s="248">
        <f>S822*H822</f>
        <v>12.9438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49" t="s">
        <v>152</v>
      </c>
      <c r="AT822" s="249" t="s">
        <v>136</v>
      </c>
      <c r="AU822" s="249" t="s">
        <v>91</v>
      </c>
      <c r="AY822" s="18" t="s">
        <v>133</v>
      </c>
      <c r="BE822" s="250">
        <f>IF(N822="základní",J822,0)</f>
        <v>0</v>
      </c>
      <c r="BF822" s="250">
        <f>IF(N822="snížená",J822,0)</f>
        <v>0</v>
      </c>
      <c r="BG822" s="250">
        <f>IF(N822="zákl. přenesená",J822,0)</f>
        <v>0</v>
      </c>
      <c r="BH822" s="250">
        <f>IF(N822="sníž. přenesená",J822,0)</f>
        <v>0</v>
      </c>
      <c r="BI822" s="250">
        <f>IF(N822="nulová",J822,0)</f>
        <v>0</v>
      </c>
      <c r="BJ822" s="18" t="s">
        <v>21</v>
      </c>
      <c r="BK822" s="250">
        <f>ROUND(I822*H822,2)</f>
        <v>0</v>
      </c>
      <c r="BL822" s="18" t="s">
        <v>152</v>
      </c>
      <c r="BM822" s="249" t="s">
        <v>1740</v>
      </c>
    </row>
    <row r="823" s="13" customFormat="1">
      <c r="A823" s="13"/>
      <c r="B823" s="261"/>
      <c r="C823" s="262"/>
      <c r="D823" s="251" t="s">
        <v>257</v>
      </c>
      <c r="E823" s="263" t="s">
        <v>1</v>
      </c>
      <c r="F823" s="264" t="s">
        <v>1741</v>
      </c>
      <c r="G823" s="262"/>
      <c r="H823" s="265">
        <v>68.849999999999994</v>
      </c>
      <c r="I823" s="266"/>
      <c r="J823" s="262"/>
      <c r="K823" s="262"/>
      <c r="L823" s="267"/>
      <c r="M823" s="268"/>
      <c r="N823" s="269"/>
      <c r="O823" s="269"/>
      <c r="P823" s="269"/>
      <c r="Q823" s="269"/>
      <c r="R823" s="269"/>
      <c r="S823" s="269"/>
      <c r="T823" s="270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71" t="s">
        <v>257</v>
      </c>
      <c r="AU823" s="271" t="s">
        <v>91</v>
      </c>
      <c r="AV823" s="13" t="s">
        <v>91</v>
      </c>
      <c r="AW823" s="13" t="s">
        <v>38</v>
      </c>
      <c r="AX823" s="13" t="s">
        <v>21</v>
      </c>
      <c r="AY823" s="271" t="s">
        <v>133</v>
      </c>
    </row>
    <row r="824" s="2" customFormat="1" ht="16.5" customHeight="1">
      <c r="A824" s="39"/>
      <c r="B824" s="40"/>
      <c r="C824" s="237" t="s">
        <v>1742</v>
      </c>
      <c r="D824" s="237" t="s">
        <v>136</v>
      </c>
      <c r="E824" s="238" t="s">
        <v>1743</v>
      </c>
      <c r="F824" s="239" t="s">
        <v>1744</v>
      </c>
      <c r="G824" s="240" t="s">
        <v>254</v>
      </c>
      <c r="H824" s="241">
        <v>60.075000000000003</v>
      </c>
      <c r="I824" s="242"/>
      <c r="J824" s="243">
        <f>ROUND(I824*H824,2)</f>
        <v>0</v>
      </c>
      <c r="K824" s="244"/>
      <c r="L824" s="45"/>
      <c r="M824" s="245" t="s">
        <v>1</v>
      </c>
      <c r="N824" s="246" t="s">
        <v>47</v>
      </c>
      <c r="O824" s="92"/>
      <c r="P824" s="247">
        <f>O824*H824</f>
        <v>0</v>
      </c>
      <c r="Q824" s="247">
        <v>0</v>
      </c>
      <c r="R824" s="247">
        <f>Q824*H824</f>
        <v>0</v>
      </c>
      <c r="S824" s="247">
        <v>0.245</v>
      </c>
      <c r="T824" s="248">
        <f>S824*H824</f>
        <v>14.718375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49" t="s">
        <v>152</v>
      </c>
      <c r="AT824" s="249" t="s">
        <v>136</v>
      </c>
      <c r="AU824" s="249" t="s">
        <v>91</v>
      </c>
      <c r="AY824" s="18" t="s">
        <v>133</v>
      </c>
      <c r="BE824" s="250">
        <f>IF(N824="základní",J824,0)</f>
        <v>0</v>
      </c>
      <c r="BF824" s="250">
        <f>IF(N824="snížená",J824,0)</f>
        <v>0</v>
      </c>
      <c r="BG824" s="250">
        <f>IF(N824="zákl. přenesená",J824,0)</f>
        <v>0</v>
      </c>
      <c r="BH824" s="250">
        <f>IF(N824="sníž. přenesená",J824,0)</f>
        <v>0</v>
      </c>
      <c r="BI824" s="250">
        <f>IF(N824="nulová",J824,0)</f>
        <v>0</v>
      </c>
      <c r="BJ824" s="18" t="s">
        <v>21</v>
      </c>
      <c r="BK824" s="250">
        <f>ROUND(I824*H824,2)</f>
        <v>0</v>
      </c>
      <c r="BL824" s="18" t="s">
        <v>152</v>
      </c>
      <c r="BM824" s="249" t="s">
        <v>1745</v>
      </c>
    </row>
    <row r="825" s="13" customFormat="1">
      <c r="A825" s="13"/>
      <c r="B825" s="261"/>
      <c r="C825" s="262"/>
      <c r="D825" s="251" t="s">
        <v>257</v>
      </c>
      <c r="E825" s="263" t="s">
        <v>1</v>
      </c>
      <c r="F825" s="264" t="s">
        <v>1746</v>
      </c>
      <c r="G825" s="262"/>
      <c r="H825" s="265">
        <v>60.075000000000003</v>
      </c>
      <c r="I825" s="266"/>
      <c r="J825" s="262"/>
      <c r="K825" s="262"/>
      <c r="L825" s="267"/>
      <c r="M825" s="268"/>
      <c r="N825" s="269"/>
      <c r="O825" s="269"/>
      <c r="P825" s="269"/>
      <c r="Q825" s="269"/>
      <c r="R825" s="269"/>
      <c r="S825" s="269"/>
      <c r="T825" s="27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71" t="s">
        <v>257</v>
      </c>
      <c r="AU825" s="271" t="s">
        <v>91</v>
      </c>
      <c r="AV825" s="13" t="s">
        <v>91</v>
      </c>
      <c r="AW825" s="13" t="s">
        <v>38</v>
      </c>
      <c r="AX825" s="13" t="s">
        <v>21</v>
      </c>
      <c r="AY825" s="271" t="s">
        <v>133</v>
      </c>
    </row>
    <row r="826" s="2" customFormat="1" ht="21.75" customHeight="1">
      <c r="A826" s="39"/>
      <c r="B826" s="40"/>
      <c r="C826" s="237" t="s">
        <v>1747</v>
      </c>
      <c r="D826" s="237" t="s">
        <v>136</v>
      </c>
      <c r="E826" s="238" t="s">
        <v>1748</v>
      </c>
      <c r="F826" s="239" t="s">
        <v>1749</v>
      </c>
      <c r="G826" s="240" t="s">
        <v>254</v>
      </c>
      <c r="H826" s="241">
        <v>60.075000000000003</v>
      </c>
      <c r="I826" s="242"/>
      <c r="J826" s="243">
        <f>ROUND(I826*H826,2)</f>
        <v>0</v>
      </c>
      <c r="K826" s="244"/>
      <c r="L826" s="45"/>
      <c r="M826" s="245" t="s">
        <v>1</v>
      </c>
      <c r="N826" s="246" t="s">
        <v>47</v>
      </c>
      <c r="O826" s="92"/>
      <c r="P826" s="247">
        <f>O826*H826</f>
        <v>0</v>
      </c>
      <c r="Q826" s="247">
        <v>0</v>
      </c>
      <c r="R826" s="247">
        <f>Q826*H826</f>
        <v>0</v>
      </c>
      <c r="S826" s="247">
        <v>0</v>
      </c>
      <c r="T826" s="248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49" t="s">
        <v>152</v>
      </c>
      <c r="AT826" s="249" t="s">
        <v>136</v>
      </c>
      <c r="AU826" s="249" t="s">
        <v>91</v>
      </c>
      <c r="AY826" s="18" t="s">
        <v>133</v>
      </c>
      <c r="BE826" s="250">
        <f>IF(N826="základní",J826,0)</f>
        <v>0</v>
      </c>
      <c r="BF826" s="250">
        <f>IF(N826="snížená",J826,0)</f>
        <v>0</v>
      </c>
      <c r="BG826" s="250">
        <f>IF(N826="zákl. přenesená",J826,0)</f>
        <v>0</v>
      </c>
      <c r="BH826" s="250">
        <f>IF(N826="sníž. přenesená",J826,0)</f>
        <v>0</v>
      </c>
      <c r="BI826" s="250">
        <f>IF(N826="nulová",J826,0)</f>
        <v>0</v>
      </c>
      <c r="BJ826" s="18" t="s">
        <v>21</v>
      </c>
      <c r="BK826" s="250">
        <f>ROUND(I826*H826,2)</f>
        <v>0</v>
      </c>
      <c r="BL826" s="18" t="s">
        <v>152</v>
      </c>
      <c r="BM826" s="249" t="s">
        <v>1750</v>
      </c>
    </row>
    <row r="827" s="2" customFormat="1" ht="21.75" customHeight="1">
      <c r="A827" s="39"/>
      <c r="B827" s="40"/>
      <c r="C827" s="237" t="s">
        <v>1751</v>
      </c>
      <c r="D827" s="237" t="s">
        <v>136</v>
      </c>
      <c r="E827" s="238" t="s">
        <v>1752</v>
      </c>
      <c r="F827" s="239" t="s">
        <v>1753</v>
      </c>
      <c r="G827" s="240" t="s">
        <v>254</v>
      </c>
      <c r="H827" s="241">
        <v>163.91300000000001</v>
      </c>
      <c r="I827" s="242"/>
      <c r="J827" s="243">
        <f>ROUND(I827*H827,2)</f>
        <v>0</v>
      </c>
      <c r="K827" s="244"/>
      <c r="L827" s="45"/>
      <c r="M827" s="245" t="s">
        <v>1</v>
      </c>
      <c r="N827" s="246" t="s">
        <v>47</v>
      </c>
      <c r="O827" s="92"/>
      <c r="P827" s="247">
        <f>O827*H827</f>
        <v>0</v>
      </c>
      <c r="Q827" s="247">
        <v>0</v>
      </c>
      <c r="R827" s="247">
        <f>Q827*H827</f>
        <v>0</v>
      </c>
      <c r="S827" s="247">
        <v>0.070000000000000007</v>
      </c>
      <c r="T827" s="248">
        <f>S827*H827</f>
        <v>11.473910000000002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49" t="s">
        <v>152</v>
      </c>
      <c r="AT827" s="249" t="s">
        <v>136</v>
      </c>
      <c r="AU827" s="249" t="s">
        <v>91</v>
      </c>
      <c r="AY827" s="18" t="s">
        <v>133</v>
      </c>
      <c r="BE827" s="250">
        <f>IF(N827="základní",J827,0)</f>
        <v>0</v>
      </c>
      <c r="BF827" s="250">
        <f>IF(N827="snížená",J827,0)</f>
        <v>0</v>
      </c>
      <c r="BG827" s="250">
        <f>IF(N827="zákl. přenesená",J827,0)</f>
        <v>0</v>
      </c>
      <c r="BH827" s="250">
        <f>IF(N827="sníž. přenesená",J827,0)</f>
        <v>0</v>
      </c>
      <c r="BI827" s="250">
        <f>IF(N827="nulová",J827,0)</f>
        <v>0</v>
      </c>
      <c r="BJ827" s="18" t="s">
        <v>21</v>
      </c>
      <c r="BK827" s="250">
        <f>ROUND(I827*H827,2)</f>
        <v>0</v>
      </c>
      <c r="BL827" s="18" t="s">
        <v>152</v>
      </c>
      <c r="BM827" s="249" t="s">
        <v>1754</v>
      </c>
    </row>
    <row r="828" s="2" customFormat="1">
      <c r="A828" s="39"/>
      <c r="B828" s="40"/>
      <c r="C828" s="41"/>
      <c r="D828" s="251" t="s">
        <v>142</v>
      </c>
      <c r="E828" s="41"/>
      <c r="F828" s="252" t="s">
        <v>1755</v>
      </c>
      <c r="G828" s="41"/>
      <c r="H828" s="41"/>
      <c r="I828" s="145"/>
      <c r="J828" s="41"/>
      <c r="K828" s="41"/>
      <c r="L828" s="45"/>
      <c r="M828" s="253"/>
      <c r="N828" s="254"/>
      <c r="O828" s="92"/>
      <c r="P828" s="92"/>
      <c r="Q828" s="92"/>
      <c r="R828" s="92"/>
      <c r="S828" s="92"/>
      <c r="T828" s="93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142</v>
      </c>
      <c r="AU828" s="18" t="s">
        <v>91</v>
      </c>
    </row>
    <row r="829" s="13" customFormat="1">
      <c r="A829" s="13"/>
      <c r="B829" s="261"/>
      <c r="C829" s="262"/>
      <c r="D829" s="251" t="s">
        <v>257</v>
      </c>
      <c r="E829" s="263" t="s">
        <v>1</v>
      </c>
      <c r="F829" s="264" t="s">
        <v>1756</v>
      </c>
      <c r="G829" s="262"/>
      <c r="H829" s="265">
        <v>23.338000000000001</v>
      </c>
      <c r="I829" s="266"/>
      <c r="J829" s="262"/>
      <c r="K829" s="262"/>
      <c r="L829" s="267"/>
      <c r="M829" s="268"/>
      <c r="N829" s="269"/>
      <c r="O829" s="269"/>
      <c r="P829" s="269"/>
      <c r="Q829" s="269"/>
      <c r="R829" s="269"/>
      <c r="S829" s="269"/>
      <c r="T829" s="270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71" t="s">
        <v>257</v>
      </c>
      <c r="AU829" s="271" t="s">
        <v>91</v>
      </c>
      <c r="AV829" s="13" t="s">
        <v>91</v>
      </c>
      <c r="AW829" s="13" t="s">
        <v>38</v>
      </c>
      <c r="AX829" s="13" t="s">
        <v>82</v>
      </c>
      <c r="AY829" s="271" t="s">
        <v>133</v>
      </c>
    </row>
    <row r="830" s="13" customFormat="1">
      <c r="A830" s="13"/>
      <c r="B830" s="261"/>
      <c r="C830" s="262"/>
      <c r="D830" s="251" t="s">
        <v>257</v>
      </c>
      <c r="E830" s="263" t="s">
        <v>1</v>
      </c>
      <c r="F830" s="264" t="s">
        <v>1757</v>
      </c>
      <c r="G830" s="262"/>
      <c r="H830" s="265">
        <v>3.9100000000000001</v>
      </c>
      <c r="I830" s="266"/>
      <c r="J830" s="262"/>
      <c r="K830" s="262"/>
      <c r="L830" s="267"/>
      <c r="M830" s="268"/>
      <c r="N830" s="269"/>
      <c r="O830" s="269"/>
      <c r="P830" s="269"/>
      <c r="Q830" s="269"/>
      <c r="R830" s="269"/>
      <c r="S830" s="269"/>
      <c r="T830" s="270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71" t="s">
        <v>257</v>
      </c>
      <c r="AU830" s="271" t="s">
        <v>91</v>
      </c>
      <c r="AV830" s="13" t="s">
        <v>91</v>
      </c>
      <c r="AW830" s="13" t="s">
        <v>38</v>
      </c>
      <c r="AX830" s="13" t="s">
        <v>82</v>
      </c>
      <c r="AY830" s="271" t="s">
        <v>133</v>
      </c>
    </row>
    <row r="831" s="13" customFormat="1">
      <c r="A831" s="13"/>
      <c r="B831" s="261"/>
      <c r="C831" s="262"/>
      <c r="D831" s="251" t="s">
        <v>257</v>
      </c>
      <c r="E831" s="263" t="s">
        <v>1</v>
      </c>
      <c r="F831" s="264" t="s">
        <v>1758</v>
      </c>
      <c r="G831" s="262"/>
      <c r="H831" s="265">
        <v>4.0179999999999998</v>
      </c>
      <c r="I831" s="266"/>
      <c r="J831" s="262"/>
      <c r="K831" s="262"/>
      <c r="L831" s="267"/>
      <c r="M831" s="268"/>
      <c r="N831" s="269"/>
      <c r="O831" s="269"/>
      <c r="P831" s="269"/>
      <c r="Q831" s="269"/>
      <c r="R831" s="269"/>
      <c r="S831" s="269"/>
      <c r="T831" s="27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71" t="s">
        <v>257</v>
      </c>
      <c r="AU831" s="271" t="s">
        <v>91</v>
      </c>
      <c r="AV831" s="13" t="s">
        <v>91</v>
      </c>
      <c r="AW831" s="13" t="s">
        <v>38</v>
      </c>
      <c r="AX831" s="13" t="s">
        <v>82</v>
      </c>
      <c r="AY831" s="271" t="s">
        <v>133</v>
      </c>
    </row>
    <row r="832" s="13" customFormat="1">
      <c r="A832" s="13"/>
      <c r="B832" s="261"/>
      <c r="C832" s="262"/>
      <c r="D832" s="251" t="s">
        <v>257</v>
      </c>
      <c r="E832" s="263" t="s">
        <v>1</v>
      </c>
      <c r="F832" s="264" t="s">
        <v>1759</v>
      </c>
      <c r="G832" s="262"/>
      <c r="H832" s="265">
        <v>30.606999999999999</v>
      </c>
      <c r="I832" s="266"/>
      <c r="J832" s="262"/>
      <c r="K832" s="262"/>
      <c r="L832" s="267"/>
      <c r="M832" s="268"/>
      <c r="N832" s="269"/>
      <c r="O832" s="269"/>
      <c r="P832" s="269"/>
      <c r="Q832" s="269"/>
      <c r="R832" s="269"/>
      <c r="S832" s="269"/>
      <c r="T832" s="270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71" t="s">
        <v>257</v>
      </c>
      <c r="AU832" s="271" t="s">
        <v>91</v>
      </c>
      <c r="AV832" s="13" t="s">
        <v>91</v>
      </c>
      <c r="AW832" s="13" t="s">
        <v>38</v>
      </c>
      <c r="AX832" s="13" t="s">
        <v>82</v>
      </c>
      <c r="AY832" s="271" t="s">
        <v>133</v>
      </c>
    </row>
    <row r="833" s="13" customFormat="1">
      <c r="A833" s="13"/>
      <c r="B833" s="261"/>
      <c r="C833" s="262"/>
      <c r="D833" s="251" t="s">
        <v>257</v>
      </c>
      <c r="E833" s="263" t="s">
        <v>1</v>
      </c>
      <c r="F833" s="264" t="s">
        <v>1760</v>
      </c>
      <c r="G833" s="262"/>
      <c r="H833" s="265">
        <v>32.639000000000003</v>
      </c>
      <c r="I833" s="266"/>
      <c r="J833" s="262"/>
      <c r="K833" s="262"/>
      <c r="L833" s="267"/>
      <c r="M833" s="268"/>
      <c r="N833" s="269"/>
      <c r="O833" s="269"/>
      <c r="P833" s="269"/>
      <c r="Q833" s="269"/>
      <c r="R833" s="269"/>
      <c r="S833" s="269"/>
      <c r="T833" s="270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71" t="s">
        <v>257</v>
      </c>
      <c r="AU833" s="271" t="s">
        <v>91</v>
      </c>
      <c r="AV833" s="13" t="s">
        <v>91</v>
      </c>
      <c r="AW833" s="13" t="s">
        <v>38</v>
      </c>
      <c r="AX833" s="13" t="s">
        <v>82</v>
      </c>
      <c r="AY833" s="271" t="s">
        <v>133</v>
      </c>
    </row>
    <row r="834" s="13" customFormat="1">
      <c r="A834" s="13"/>
      <c r="B834" s="261"/>
      <c r="C834" s="262"/>
      <c r="D834" s="251" t="s">
        <v>257</v>
      </c>
      <c r="E834" s="263" t="s">
        <v>1</v>
      </c>
      <c r="F834" s="264" t="s">
        <v>1761</v>
      </c>
      <c r="G834" s="262"/>
      <c r="H834" s="265">
        <v>46.899999999999999</v>
      </c>
      <c r="I834" s="266"/>
      <c r="J834" s="262"/>
      <c r="K834" s="262"/>
      <c r="L834" s="267"/>
      <c r="M834" s="268"/>
      <c r="N834" s="269"/>
      <c r="O834" s="269"/>
      <c r="P834" s="269"/>
      <c r="Q834" s="269"/>
      <c r="R834" s="269"/>
      <c r="S834" s="269"/>
      <c r="T834" s="270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71" t="s">
        <v>257</v>
      </c>
      <c r="AU834" s="271" t="s">
        <v>91</v>
      </c>
      <c r="AV834" s="13" t="s">
        <v>91</v>
      </c>
      <c r="AW834" s="13" t="s">
        <v>38</v>
      </c>
      <c r="AX834" s="13" t="s">
        <v>82</v>
      </c>
      <c r="AY834" s="271" t="s">
        <v>133</v>
      </c>
    </row>
    <row r="835" s="13" customFormat="1">
      <c r="A835" s="13"/>
      <c r="B835" s="261"/>
      <c r="C835" s="262"/>
      <c r="D835" s="251" t="s">
        <v>257</v>
      </c>
      <c r="E835" s="263" t="s">
        <v>1</v>
      </c>
      <c r="F835" s="264" t="s">
        <v>1762</v>
      </c>
      <c r="G835" s="262"/>
      <c r="H835" s="265">
        <v>7.5999999999999996</v>
      </c>
      <c r="I835" s="266"/>
      <c r="J835" s="262"/>
      <c r="K835" s="262"/>
      <c r="L835" s="267"/>
      <c r="M835" s="268"/>
      <c r="N835" s="269"/>
      <c r="O835" s="269"/>
      <c r="P835" s="269"/>
      <c r="Q835" s="269"/>
      <c r="R835" s="269"/>
      <c r="S835" s="269"/>
      <c r="T835" s="270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71" t="s">
        <v>257</v>
      </c>
      <c r="AU835" s="271" t="s">
        <v>91</v>
      </c>
      <c r="AV835" s="13" t="s">
        <v>91</v>
      </c>
      <c r="AW835" s="13" t="s">
        <v>38</v>
      </c>
      <c r="AX835" s="13" t="s">
        <v>82</v>
      </c>
      <c r="AY835" s="271" t="s">
        <v>133</v>
      </c>
    </row>
    <row r="836" s="14" customFormat="1">
      <c r="A836" s="14"/>
      <c r="B836" s="272"/>
      <c r="C836" s="273"/>
      <c r="D836" s="251" t="s">
        <v>257</v>
      </c>
      <c r="E836" s="274" t="s">
        <v>1</v>
      </c>
      <c r="F836" s="275" t="s">
        <v>260</v>
      </c>
      <c r="G836" s="273"/>
      <c r="H836" s="276">
        <v>149.012</v>
      </c>
      <c r="I836" s="277"/>
      <c r="J836" s="273"/>
      <c r="K836" s="273"/>
      <c r="L836" s="278"/>
      <c r="M836" s="279"/>
      <c r="N836" s="280"/>
      <c r="O836" s="280"/>
      <c r="P836" s="280"/>
      <c r="Q836" s="280"/>
      <c r="R836" s="280"/>
      <c r="S836" s="280"/>
      <c r="T836" s="281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82" t="s">
        <v>257</v>
      </c>
      <c r="AU836" s="282" t="s">
        <v>91</v>
      </c>
      <c r="AV836" s="14" t="s">
        <v>152</v>
      </c>
      <c r="AW836" s="14" t="s">
        <v>38</v>
      </c>
      <c r="AX836" s="14" t="s">
        <v>21</v>
      </c>
      <c r="AY836" s="282" t="s">
        <v>133</v>
      </c>
    </row>
    <row r="837" s="13" customFormat="1">
      <c r="A837" s="13"/>
      <c r="B837" s="261"/>
      <c r="C837" s="262"/>
      <c r="D837" s="251" t="s">
        <v>257</v>
      </c>
      <c r="E837" s="262"/>
      <c r="F837" s="264" t="s">
        <v>1763</v>
      </c>
      <c r="G837" s="262"/>
      <c r="H837" s="265">
        <v>163.91300000000001</v>
      </c>
      <c r="I837" s="266"/>
      <c r="J837" s="262"/>
      <c r="K837" s="262"/>
      <c r="L837" s="267"/>
      <c r="M837" s="268"/>
      <c r="N837" s="269"/>
      <c r="O837" s="269"/>
      <c r="P837" s="269"/>
      <c r="Q837" s="269"/>
      <c r="R837" s="269"/>
      <c r="S837" s="269"/>
      <c r="T837" s="270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71" t="s">
        <v>257</v>
      </c>
      <c r="AU837" s="271" t="s">
        <v>91</v>
      </c>
      <c r="AV837" s="13" t="s">
        <v>91</v>
      </c>
      <c r="AW837" s="13" t="s">
        <v>4</v>
      </c>
      <c r="AX837" s="13" t="s">
        <v>21</v>
      </c>
      <c r="AY837" s="271" t="s">
        <v>133</v>
      </c>
    </row>
    <row r="838" s="2" customFormat="1" ht="21.75" customHeight="1">
      <c r="A838" s="39"/>
      <c r="B838" s="40"/>
      <c r="C838" s="237" t="s">
        <v>1764</v>
      </c>
      <c r="D838" s="237" t="s">
        <v>136</v>
      </c>
      <c r="E838" s="238" t="s">
        <v>1765</v>
      </c>
      <c r="F838" s="239" t="s">
        <v>1766</v>
      </c>
      <c r="G838" s="240" t="s">
        <v>254</v>
      </c>
      <c r="H838" s="241">
        <v>54.5</v>
      </c>
      <c r="I838" s="242"/>
      <c r="J838" s="243">
        <f>ROUND(I838*H838,2)</f>
        <v>0</v>
      </c>
      <c r="K838" s="244"/>
      <c r="L838" s="45"/>
      <c r="M838" s="245" t="s">
        <v>1</v>
      </c>
      <c r="N838" s="246" t="s">
        <v>47</v>
      </c>
      <c r="O838" s="92"/>
      <c r="P838" s="247">
        <f>O838*H838</f>
        <v>0</v>
      </c>
      <c r="Q838" s="247">
        <v>0.099750000000000005</v>
      </c>
      <c r="R838" s="247">
        <f>Q838*H838</f>
        <v>5.436375</v>
      </c>
      <c r="S838" s="247">
        <v>0</v>
      </c>
      <c r="T838" s="248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49" t="s">
        <v>152</v>
      </c>
      <c r="AT838" s="249" t="s">
        <v>136</v>
      </c>
      <c r="AU838" s="249" t="s">
        <v>91</v>
      </c>
      <c r="AY838" s="18" t="s">
        <v>133</v>
      </c>
      <c r="BE838" s="250">
        <f>IF(N838="základní",J838,0)</f>
        <v>0</v>
      </c>
      <c r="BF838" s="250">
        <f>IF(N838="snížená",J838,0)</f>
        <v>0</v>
      </c>
      <c r="BG838" s="250">
        <f>IF(N838="zákl. přenesená",J838,0)</f>
        <v>0</v>
      </c>
      <c r="BH838" s="250">
        <f>IF(N838="sníž. přenesená",J838,0)</f>
        <v>0</v>
      </c>
      <c r="BI838" s="250">
        <f>IF(N838="nulová",J838,0)</f>
        <v>0</v>
      </c>
      <c r="BJ838" s="18" t="s">
        <v>21</v>
      </c>
      <c r="BK838" s="250">
        <f>ROUND(I838*H838,2)</f>
        <v>0</v>
      </c>
      <c r="BL838" s="18" t="s">
        <v>152</v>
      </c>
      <c r="BM838" s="249" t="s">
        <v>1767</v>
      </c>
    </row>
    <row r="839" s="2" customFormat="1">
      <c r="A839" s="39"/>
      <c r="B839" s="40"/>
      <c r="C839" s="41"/>
      <c r="D839" s="251" t="s">
        <v>142</v>
      </c>
      <c r="E839" s="41"/>
      <c r="F839" s="252" t="s">
        <v>1768</v>
      </c>
      <c r="G839" s="41"/>
      <c r="H839" s="41"/>
      <c r="I839" s="145"/>
      <c r="J839" s="41"/>
      <c r="K839" s="41"/>
      <c r="L839" s="45"/>
      <c r="M839" s="253"/>
      <c r="N839" s="254"/>
      <c r="O839" s="92"/>
      <c r="P839" s="92"/>
      <c r="Q839" s="92"/>
      <c r="R839" s="92"/>
      <c r="S839" s="92"/>
      <c r="T839" s="93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142</v>
      </c>
      <c r="AU839" s="18" t="s">
        <v>91</v>
      </c>
    </row>
    <row r="840" s="13" customFormat="1">
      <c r="A840" s="13"/>
      <c r="B840" s="261"/>
      <c r="C840" s="262"/>
      <c r="D840" s="251" t="s">
        <v>257</v>
      </c>
      <c r="E840" s="263" t="s">
        <v>1</v>
      </c>
      <c r="F840" s="264" t="s">
        <v>1769</v>
      </c>
      <c r="G840" s="262"/>
      <c r="H840" s="265">
        <v>46.899999999999999</v>
      </c>
      <c r="I840" s="266"/>
      <c r="J840" s="262"/>
      <c r="K840" s="262"/>
      <c r="L840" s="267"/>
      <c r="M840" s="268"/>
      <c r="N840" s="269"/>
      <c r="O840" s="269"/>
      <c r="P840" s="269"/>
      <c r="Q840" s="269"/>
      <c r="R840" s="269"/>
      <c r="S840" s="269"/>
      <c r="T840" s="270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71" t="s">
        <v>257</v>
      </c>
      <c r="AU840" s="271" t="s">
        <v>91</v>
      </c>
      <c r="AV840" s="13" t="s">
        <v>91</v>
      </c>
      <c r="AW840" s="13" t="s">
        <v>38</v>
      </c>
      <c r="AX840" s="13" t="s">
        <v>82</v>
      </c>
      <c r="AY840" s="271" t="s">
        <v>133</v>
      </c>
    </row>
    <row r="841" s="13" customFormat="1">
      <c r="A841" s="13"/>
      <c r="B841" s="261"/>
      <c r="C841" s="262"/>
      <c r="D841" s="251" t="s">
        <v>257</v>
      </c>
      <c r="E841" s="263" t="s">
        <v>1</v>
      </c>
      <c r="F841" s="264" t="s">
        <v>1770</v>
      </c>
      <c r="G841" s="262"/>
      <c r="H841" s="265">
        <v>7.5999999999999996</v>
      </c>
      <c r="I841" s="266"/>
      <c r="J841" s="262"/>
      <c r="K841" s="262"/>
      <c r="L841" s="267"/>
      <c r="M841" s="268"/>
      <c r="N841" s="269"/>
      <c r="O841" s="269"/>
      <c r="P841" s="269"/>
      <c r="Q841" s="269"/>
      <c r="R841" s="269"/>
      <c r="S841" s="269"/>
      <c r="T841" s="27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71" t="s">
        <v>257</v>
      </c>
      <c r="AU841" s="271" t="s">
        <v>91</v>
      </c>
      <c r="AV841" s="13" t="s">
        <v>91</v>
      </c>
      <c r="AW841" s="13" t="s">
        <v>38</v>
      </c>
      <c r="AX841" s="13" t="s">
        <v>82</v>
      </c>
      <c r="AY841" s="271" t="s">
        <v>133</v>
      </c>
    </row>
    <row r="842" s="14" customFormat="1">
      <c r="A842" s="14"/>
      <c r="B842" s="272"/>
      <c r="C842" s="273"/>
      <c r="D842" s="251" t="s">
        <v>257</v>
      </c>
      <c r="E842" s="274" t="s">
        <v>1</v>
      </c>
      <c r="F842" s="275" t="s">
        <v>260</v>
      </c>
      <c r="G842" s="273"/>
      <c r="H842" s="276">
        <v>54.5</v>
      </c>
      <c r="I842" s="277"/>
      <c r="J842" s="273"/>
      <c r="K842" s="273"/>
      <c r="L842" s="278"/>
      <c r="M842" s="279"/>
      <c r="N842" s="280"/>
      <c r="O842" s="280"/>
      <c r="P842" s="280"/>
      <c r="Q842" s="280"/>
      <c r="R842" s="280"/>
      <c r="S842" s="280"/>
      <c r="T842" s="28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82" t="s">
        <v>257</v>
      </c>
      <c r="AU842" s="282" t="s">
        <v>91</v>
      </c>
      <c r="AV842" s="14" t="s">
        <v>152</v>
      </c>
      <c r="AW842" s="14" t="s">
        <v>38</v>
      </c>
      <c r="AX842" s="14" t="s">
        <v>21</v>
      </c>
      <c r="AY842" s="282" t="s">
        <v>133</v>
      </c>
    </row>
    <row r="843" s="2" customFormat="1" ht="21.75" customHeight="1">
      <c r="A843" s="39"/>
      <c r="B843" s="40"/>
      <c r="C843" s="237" t="s">
        <v>1771</v>
      </c>
      <c r="D843" s="237" t="s">
        <v>136</v>
      </c>
      <c r="E843" s="238" t="s">
        <v>1772</v>
      </c>
      <c r="F843" s="239" t="s">
        <v>1773</v>
      </c>
      <c r="G843" s="240" t="s">
        <v>254</v>
      </c>
      <c r="H843" s="241">
        <v>54.5</v>
      </c>
      <c r="I843" s="242"/>
      <c r="J843" s="243">
        <f>ROUND(I843*H843,2)</f>
        <v>0</v>
      </c>
      <c r="K843" s="244"/>
      <c r="L843" s="45"/>
      <c r="M843" s="245" t="s">
        <v>1</v>
      </c>
      <c r="N843" s="246" t="s">
        <v>47</v>
      </c>
      <c r="O843" s="92"/>
      <c r="P843" s="247">
        <f>O843*H843</f>
        <v>0</v>
      </c>
      <c r="Q843" s="247">
        <v>0</v>
      </c>
      <c r="R843" s="247">
        <f>Q843*H843</f>
        <v>0</v>
      </c>
      <c r="S843" s="247">
        <v>0</v>
      </c>
      <c r="T843" s="248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9" t="s">
        <v>152</v>
      </c>
      <c r="AT843" s="249" t="s">
        <v>136</v>
      </c>
      <c r="AU843" s="249" t="s">
        <v>91</v>
      </c>
      <c r="AY843" s="18" t="s">
        <v>133</v>
      </c>
      <c r="BE843" s="250">
        <f>IF(N843="základní",J843,0)</f>
        <v>0</v>
      </c>
      <c r="BF843" s="250">
        <f>IF(N843="snížená",J843,0)</f>
        <v>0</v>
      </c>
      <c r="BG843" s="250">
        <f>IF(N843="zákl. přenesená",J843,0)</f>
        <v>0</v>
      </c>
      <c r="BH843" s="250">
        <f>IF(N843="sníž. přenesená",J843,0)</f>
        <v>0</v>
      </c>
      <c r="BI843" s="250">
        <f>IF(N843="nulová",J843,0)</f>
        <v>0</v>
      </c>
      <c r="BJ843" s="18" t="s">
        <v>21</v>
      </c>
      <c r="BK843" s="250">
        <f>ROUND(I843*H843,2)</f>
        <v>0</v>
      </c>
      <c r="BL843" s="18" t="s">
        <v>152</v>
      </c>
      <c r="BM843" s="249" t="s">
        <v>1774</v>
      </c>
    </row>
    <row r="844" s="2" customFormat="1">
      <c r="A844" s="39"/>
      <c r="B844" s="40"/>
      <c r="C844" s="41"/>
      <c r="D844" s="251" t="s">
        <v>142</v>
      </c>
      <c r="E844" s="41"/>
      <c r="F844" s="252" t="s">
        <v>1768</v>
      </c>
      <c r="G844" s="41"/>
      <c r="H844" s="41"/>
      <c r="I844" s="145"/>
      <c r="J844" s="41"/>
      <c r="K844" s="41"/>
      <c r="L844" s="45"/>
      <c r="M844" s="253"/>
      <c r="N844" s="254"/>
      <c r="O844" s="92"/>
      <c r="P844" s="92"/>
      <c r="Q844" s="92"/>
      <c r="R844" s="92"/>
      <c r="S844" s="92"/>
      <c r="T844" s="93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142</v>
      </c>
      <c r="AU844" s="18" t="s">
        <v>91</v>
      </c>
    </row>
    <row r="845" s="2" customFormat="1" ht="21.75" customHeight="1">
      <c r="A845" s="39"/>
      <c r="B845" s="40"/>
      <c r="C845" s="237" t="s">
        <v>1775</v>
      </c>
      <c r="D845" s="237" t="s">
        <v>136</v>
      </c>
      <c r="E845" s="238" t="s">
        <v>1776</v>
      </c>
      <c r="F845" s="239" t="s">
        <v>1777</v>
      </c>
      <c r="G845" s="240" t="s">
        <v>254</v>
      </c>
      <c r="H845" s="241">
        <v>54.5</v>
      </c>
      <c r="I845" s="242"/>
      <c r="J845" s="243">
        <f>ROUND(I845*H845,2)</f>
        <v>0</v>
      </c>
      <c r="K845" s="244"/>
      <c r="L845" s="45"/>
      <c r="M845" s="245" t="s">
        <v>1</v>
      </c>
      <c r="N845" s="246" t="s">
        <v>47</v>
      </c>
      <c r="O845" s="92"/>
      <c r="P845" s="247">
        <f>O845*H845</f>
        <v>0</v>
      </c>
      <c r="Q845" s="247">
        <v>0</v>
      </c>
      <c r="R845" s="247">
        <f>Q845*H845</f>
        <v>0</v>
      </c>
      <c r="S845" s="247">
        <v>0</v>
      </c>
      <c r="T845" s="248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49" t="s">
        <v>152</v>
      </c>
      <c r="AT845" s="249" t="s">
        <v>136</v>
      </c>
      <c r="AU845" s="249" t="s">
        <v>91</v>
      </c>
      <c r="AY845" s="18" t="s">
        <v>133</v>
      </c>
      <c r="BE845" s="250">
        <f>IF(N845="základní",J845,0)</f>
        <v>0</v>
      </c>
      <c r="BF845" s="250">
        <f>IF(N845="snížená",J845,0)</f>
        <v>0</v>
      </c>
      <c r="BG845" s="250">
        <f>IF(N845="zákl. přenesená",J845,0)</f>
        <v>0</v>
      </c>
      <c r="BH845" s="250">
        <f>IF(N845="sníž. přenesená",J845,0)</f>
        <v>0</v>
      </c>
      <c r="BI845" s="250">
        <f>IF(N845="nulová",J845,0)</f>
        <v>0</v>
      </c>
      <c r="BJ845" s="18" t="s">
        <v>21</v>
      </c>
      <c r="BK845" s="250">
        <f>ROUND(I845*H845,2)</f>
        <v>0</v>
      </c>
      <c r="BL845" s="18" t="s">
        <v>152</v>
      </c>
      <c r="BM845" s="249" t="s">
        <v>1778</v>
      </c>
    </row>
    <row r="846" s="2" customFormat="1">
      <c r="A846" s="39"/>
      <c r="B846" s="40"/>
      <c r="C846" s="41"/>
      <c r="D846" s="251" t="s">
        <v>142</v>
      </c>
      <c r="E846" s="41"/>
      <c r="F846" s="252" t="s">
        <v>1768</v>
      </c>
      <c r="G846" s="41"/>
      <c r="H846" s="41"/>
      <c r="I846" s="145"/>
      <c r="J846" s="41"/>
      <c r="K846" s="41"/>
      <c r="L846" s="45"/>
      <c r="M846" s="253"/>
      <c r="N846" s="254"/>
      <c r="O846" s="92"/>
      <c r="P846" s="92"/>
      <c r="Q846" s="92"/>
      <c r="R846" s="92"/>
      <c r="S846" s="92"/>
      <c r="T846" s="93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142</v>
      </c>
      <c r="AU846" s="18" t="s">
        <v>91</v>
      </c>
    </row>
    <row r="847" s="2" customFormat="1" ht="21.75" customHeight="1">
      <c r="A847" s="39"/>
      <c r="B847" s="40"/>
      <c r="C847" s="237" t="s">
        <v>1779</v>
      </c>
      <c r="D847" s="237" t="s">
        <v>136</v>
      </c>
      <c r="E847" s="238" t="s">
        <v>1780</v>
      </c>
      <c r="F847" s="239" t="s">
        <v>1781</v>
      </c>
      <c r="G847" s="240" t="s">
        <v>254</v>
      </c>
      <c r="H847" s="241">
        <v>54.5</v>
      </c>
      <c r="I847" s="242"/>
      <c r="J847" s="243">
        <f>ROUND(I847*H847,2)</f>
        <v>0</v>
      </c>
      <c r="K847" s="244"/>
      <c r="L847" s="45"/>
      <c r="M847" s="245" t="s">
        <v>1</v>
      </c>
      <c r="N847" s="246" t="s">
        <v>47</v>
      </c>
      <c r="O847" s="92"/>
      <c r="P847" s="247">
        <f>O847*H847</f>
        <v>0</v>
      </c>
      <c r="Q847" s="247">
        <v>0.0035599999999999998</v>
      </c>
      <c r="R847" s="247">
        <f>Q847*H847</f>
        <v>0.19402</v>
      </c>
      <c r="S847" s="247">
        <v>0</v>
      </c>
      <c r="T847" s="248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9" t="s">
        <v>152</v>
      </c>
      <c r="AT847" s="249" t="s">
        <v>136</v>
      </c>
      <c r="AU847" s="249" t="s">
        <v>91</v>
      </c>
      <c r="AY847" s="18" t="s">
        <v>133</v>
      </c>
      <c r="BE847" s="250">
        <f>IF(N847="základní",J847,0)</f>
        <v>0</v>
      </c>
      <c r="BF847" s="250">
        <f>IF(N847="snížená",J847,0)</f>
        <v>0</v>
      </c>
      <c r="BG847" s="250">
        <f>IF(N847="zákl. přenesená",J847,0)</f>
        <v>0</v>
      </c>
      <c r="BH847" s="250">
        <f>IF(N847="sníž. přenesená",J847,0)</f>
        <v>0</v>
      </c>
      <c r="BI847" s="250">
        <f>IF(N847="nulová",J847,0)</f>
        <v>0</v>
      </c>
      <c r="BJ847" s="18" t="s">
        <v>21</v>
      </c>
      <c r="BK847" s="250">
        <f>ROUND(I847*H847,2)</f>
        <v>0</v>
      </c>
      <c r="BL847" s="18" t="s">
        <v>152</v>
      </c>
      <c r="BM847" s="249" t="s">
        <v>1782</v>
      </c>
    </row>
    <row r="848" s="2" customFormat="1">
      <c r="A848" s="39"/>
      <c r="B848" s="40"/>
      <c r="C848" s="41"/>
      <c r="D848" s="251" t="s">
        <v>142</v>
      </c>
      <c r="E848" s="41"/>
      <c r="F848" s="252" t="s">
        <v>1768</v>
      </c>
      <c r="G848" s="41"/>
      <c r="H848" s="41"/>
      <c r="I848" s="145"/>
      <c r="J848" s="41"/>
      <c r="K848" s="41"/>
      <c r="L848" s="45"/>
      <c r="M848" s="253"/>
      <c r="N848" s="254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142</v>
      </c>
      <c r="AU848" s="18" t="s">
        <v>91</v>
      </c>
    </row>
    <row r="849" s="2" customFormat="1" ht="21.75" customHeight="1">
      <c r="A849" s="39"/>
      <c r="B849" s="40"/>
      <c r="C849" s="237" t="s">
        <v>1783</v>
      </c>
      <c r="D849" s="237" t="s">
        <v>136</v>
      </c>
      <c r="E849" s="238" t="s">
        <v>1784</v>
      </c>
      <c r="F849" s="239" t="s">
        <v>1785</v>
      </c>
      <c r="G849" s="240" t="s">
        <v>254</v>
      </c>
      <c r="H849" s="241">
        <v>54.5</v>
      </c>
      <c r="I849" s="242"/>
      <c r="J849" s="243">
        <f>ROUND(I849*H849,2)</f>
        <v>0</v>
      </c>
      <c r="K849" s="244"/>
      <c r="L849" s="45"/>
      <c r="M849" s="245" t="s">
        <v>1</v>
      </c>
      <c r="N849" s="246" t="s">
        <v>47</v>
      </c>
      <c r="O849" s="92"/>
      <c r="P849" s="247">
        <f>O849*H849</f>
        <v>0</v>
      </c>
      <c r="Q849" s="247">
        <v>0</v>
      </c>
      <c r="R849" s="247">
        <f>Q849*H849</f>
        <v>0</v>
      </c>
      <c r="S849" s="247">
        <v>0</v>
      </c>
      <c r="T849" s="248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49" t="s">
        <v>152</v>
      </c>
      <c r="AT849" s="249" t="s">
        <v>136</v>
      </c>
      <c r="AU849" s="249" t="s">
        <v>91</v>
      </c>
      <c r="AY849" s="18" t="s">
        <v>133</v>
      </c>
      <c r="BE849" s="250">
        <f>IF(N849="základní",J849,0)</f>
        <v>0</v>
      </c>
      <c r="BF849" s="250">
        <f>IF(N849="snížená",J849,0)</f>
        <v>0</v>
      </c>
      <c r="BG849" s="250">
        <f>IF(N849="zákl. přenesená",J849,0)</f>
        <v>0</v>
      </c>
      <c r="BH849" s="250">
        <f>IF(N849="sníž. přenesená",J849,0)</f>
        <v>0</v>
      </c>
      <c r="BI849" s="250">
        <f>IF(N849="nulová",J849,0)</f>
        <v>0</v>
      </c>
      <c r="BJ849" s="18" t="s">
        <v>21</v>
      </c>
      <c r="BK849" s="250">
        <f>ROUND(I849*H849,2)</f>
        <v>0</v>
      </c>
      <c r="BL849" s="18" t="s">
        <v>152</v>
      </c>
      <c r="BM849" s="249" t="s">
        <v>1786</v>
      </c>
    </row>
    <row r="850" s="2" customFormat="1">
      <c r="A850" s="39"/>
      <c r="B850" s="40"/>
      <c r="C850" s="41"/>
      <c r="D850" s="251" t="s">
        <v>142</v>
      </c>
      <c r="E850" s="41"/>
      <c r="F850" s="252" t="s">
        <v>1768</v>
      </c>
      <c r="G850" s="41"/>
      <c r="H850" s="41"/>
      <c r="I850" s="145"/>
      <c r="J850" s="41"/>
      <c r="K850" s="41"/>
      <c r="L850" s="45"/>
      <c r="M850" s="253"/>
      <c r="N850" s="254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142</v>
      </c>
      <c r="AU850" s="18" t="s">
        <v>91</v>
      </c>
    </row>
    <row r="851" s="2" customFormat="1" ht="21.75" customHeight="1">
      <c r="A851" s="39"/>
      <c r="B851" s="40"/>
      <c r="C851" s="237" t="s">
        <v>1787</v>
      </c>
      <c r="D851" s="237" t="s">
        <v>136</v>
      </c>
      <c r="E851" s="238" t="s">
        <v>1788</v>
      </c>
      <c r="F851" s="239" t="s">
        <v>1789</v>
      </c>
      <c r="G851" s="240" t="s">
        <v>254</v>
      </c>
      <c r="H851" s="241">
        <v>163.91300000000001</v>
      </c>
      <c r="I851" s="242"/>
      <c r="J851" s="243">
        <f>ROUND(I851*H851,2)</f>
        <v>0</v>
      </c>
      <c r="K851" s="244"/>
      <c r="L851" s="45"/>
      <c r="M851" s="245" t="s">
        <v>1</v>
      </c>
      <c r="N851" s="246" t="s">
        <v>47</v>
      </c>
      <c r="O851" s="92"/>
      <c r="P851" s="247">
        <f>O851*H851</f>
        <v>0</v>
      </c>
      <c r="Q851" s="247">
        <v>0.00098999999999999999</v>
      </c>
      <c r="R851" s="247">
        <f>Q851*H851</f>
        <v>0.16227387000000001</v>
      </c>
      <c r="S851" s="247">
        <v>0</v>
      </c>
      <c r="T851" s="248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49" t="s">
        <v>152</v>
      </c>
      <c r="AT851" s="249" t="s">
        <v>136</v>
      </c>
      <c r="AU851" s="249" t="s">
        <v>91</v>
      </c>
      <c r="AY851" s="18" t="s">
        <v>133</v>
      </c>
      <c r="BE851" s="250">
        <f>IF(N851="základní",J851,0)</f>
        <v>0</v>
      </c>
      <c r="BF851" s="250">
        <f>IF(N851="snížená",J851,0)</f>
        <v>0</v>
      </c>
      <c r="BG851" s="250">
        <f>IF(N851="zákl. přenesená",J851,0)</f>
        <v>0</v>
      </c>
      <c r="BH851" s="250">
        <f>IF(N851="sníž. přenesená",J851,0)</f>
        <v>0</v>
      </c>
      <c r="BI851" s="250">
        <f>IF(N851="nulová",J851,0)</f>
        <v>0</v>
      </c>
      <c r="BJ851" s="18" t="s">
        <v>21</v>
      </c>
      <c r="BK851" s="250">
        <f>ROUND(I851*H851,2)</f>
        <v>0</v>
      </c>
      <c r="BL851" s="18" t="s">
        <v>152</v>
      </c>
      <c r="BM851" s="249" t="s">
        <v>1790</v>
      </c>
    </row>
    <row r="852" s="13" customFormat="1">
      <c r="A852" s="13"/>
      <c r="B852" s="261"/>
      <c r="C852" s="262"/>
      <c r="D852" s="251" t="s">
        <v>257</v>
      </c>
      <c r="E852" s="263" t="s">
        <v>1</v>
      </c>
      <c r="F852" s="264" t="s">
        <v>1791</v>
      </c>
      <c r="G852" s="262"/>
      <c r="H852" s="265">
        <v>163.91300000000001</v>
      </c>
      <c r="I852" s="266"/>
      <c r="J852" s="262"/>
      <c r="K852" s="262"/>
      <c r="L852" s="267"/>
      <c r="M852" s="268"/>
      <c r="N852" s="269"/>
      <c r="O852" s="269"/>
      <c r="P852" s="269"/>
      <c r="Q852" s="269"/>
      <c r="R852" s="269"/>
      <c r="S852" s="269"/>
      <c r="T852" s="270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71" t="s">
        <v>257</v>
      </c>
      <c r="AU852" s="271" t="s">
        <v>91</v>
      </c>
      <c r="AV852" s="13" t="s">
        <v>91</v>
      </c>
      <c r="AW852" s="13" t="s">
        <v>38</v>
      </c>
      <c r="AX852" s="13" t="s">
        <v>21</v>
      </c>
      <c r="AY852" s="271" t="s">
        <v>133</v>
      </c>
    </row>
    <row r="853" s="2" customFormat="1" ht="21.75" customHeight="1">
      <c r="A853" s="39"/>
      <c r="B853" s="40"/>
      <c r="C853" s="237" t="s">
        <v>1792</v>
      </c>
      <c r="D853" s="237" t="s">
        <v>136</v>
      </c>
      <c r="E853" s="238" t="s">
        <v>1793</v>
      </c>
      <c r="F853" s="239" t="s">
        <v>1794</v>
      </c>
      <c r="G853" s="240" t="s">
        <v>254</v>
      </c>
      <c r="H853" s="241">
        <v>163.91300000000001</v>
      </c>
      <c r="I853" s="242"/>
      <c r="J853" s="243">
        <f>ROUND(I853*H853,2)</f>
        <v>0</v>
      </c>
      <c r="K853" s="244"/>
      <c r="L853" s="45"/>
      <c r="M853" s="245" t="s">
        <v>1</v>
      </c>
      <c r="N853" s="246" t="s">
        <v>47</v>
      </c>
      <c r="O853" s="92"/>
      <c r="P853" s="247">
        <f>O853*H853</f>
        <v>0</v>
      </c>
      <c r="Q853" s="247">
        <v>0</v>
      </c>
      <c r="R853" s="247">
        <f>Q853*H853</f>
        <v>0</v>
      </c>
      <c r="S853" s="247">
        <v>0</v>
      </c>
      <c r="T853" s="248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49" t="s">
        <v>152</v>
      </c>
      <c r="AT853" s="249" t="s">
        <v>136</v>
      </c>
      <c r="AU853" s="249" t="s">
        <v>91</v>
      </c>
      <c r="AY853" s="18" t="s">
        <v>133</v>
      </c>
      <c r="BE853" s="250">
        <f>IF(N853="základní",J853,0)</f>
        <v>0</v>
      </c>
      <c r="BF853" s="250">
        <f>IF(N853="snížená",J853,0)</f>
        <v>0</v>
      </c>
      <c r="BG853" s="250">
        <f>IF(N853="zákl. přenesená",J853,0)</f>
        <v>0</v>
      </c>
      <c r="BH853" s="250">
        <f>IF(N853="sníž. přenesená",J853,0)</f>
        <v>0</v>
      </c>
      <c r="BI853" s="250">
        <f>IF(N853="nulová",J853,0)</f>
        <v>0</v>
      </c>
      <c r="BJ853" s="18" t="s">
        <v>21</v>
      </c>
      <c r="BK853" s="250">
        <f>ROUND(I853*H853,2)</f>
        <v>0</v>
      </c>
      <c r="BL853" s="18" t="s">
        <v>152</v>
      </c>
      <c r="BM853" s="249" t="s">
        <v>1795</v>
      </c>
    </row>
    <row r="854" s="2" customFormat="1" ht="21.75" customHeight="1">
      <c r="A854" s="39"/>
      <c r="B854" s="40"/>
      <c r="C854" s="237" t="s">
        <v>1796</v>
      </c>
      <c r="D854" s="237" t="s">
        <v>136</v>
      </c>
      <c r="E854" s="238" t="s">
        <v>1797</v>
      </c>
      <c r="F854" s="239" t="s">
        <v>1798</v>
      </c>
      <c r="G854" s="240" t="s">
        <v>254</v>
      </c>
      <c r="H854" s="241">
        <v>163.91300000000001</v>
      </c>
      <c r="I854" s="242"/>
      <c r="J854" s="243">
        <f>ROUND(I854*H854,2)</f>
        <v>0</v>
      </c>
      <c r="K854" s="244"/>
      <c r="L854" s="45"/>
      <c r="M854" s="245" t="s">
        <v>1</v>
      </c>
      <c r="N854" s="246" t="s">
        <v>47</v>
      </c>
      <c r="O854" s="92"/>
      <c r="P854" s="247">
        <f>O854*H854</f>
        <v>0</v>
      </c>
      <c r="Q854" s="247">
        <v>0.00315</v>
      </c>
      <c r="R854" s="247">
        <f>Q854*H854</f>
        <v>0.51632595000000003</v>
      </c>
      <c r="S854" s="247">
        <v>0</v>
      </c>
      <c r="T854" s="248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49" t="s">
        <v>152</v>
      </c>
      <c r="AT854" s="249" t="s">
        <v>136</v>
      </c>
      <c r="AU854" s="249" t="s">
        <v>91</v>
      </c>
      <c r="AY854" s="18" t="s">
        <v>133</v>
      </c>
      <c r="BE854" s="250">
        <f>IF(N854="základní",J854,0)</f>
        <v>0</v>
      </c>
      <c r="BF854" s="250">
        <f>IF(N854="snížená",J854,0)</f>
        <v>0</v>
      </c>
      <c r="BG854" s="250">
        <f>IF(N854="zákl. přenesená",J854,0)</f>
        <v>0</v>
      </c>
      <c r="BH854" s="250">
        <f>IF(N854="sníž. přenesená",J854,0)</f>
        <v>0</v>
      </c>
      <c r="BI854" s="250">
        <f>IF(N854="nulová",J854,0)</f>
        <v>0</v>
      </c>
      <c r="BJ854" s="18" t="s">
        <v>21</v>
      </c>
      <c r="BK854" s="250">
        <f>ROUND(I854*H854,2)</f>
        <v>0</v>
      </c>
      <c r="BL854" s="18" t="s">
        <v>152</v>
      </c>
      <c r="BM854" s="249" t="s">
        <v>1799</v>
      </c>
    </row>
    <row r="855" s="2" customFormat="1">
      <c r="A855" s="39"/>
      <c r="B855" s="40"/>
      <c r="C855" s="41"/>
      <c r="D855" s="251" t="s">
        <v>142</v>
      </c>
      <c r="E855" s="41"/>
      <c r="F855" s="252" t="s">
        <v>1800</v>
      </c>
      <c r="G855" s="41"/>
      <c r="H855" s="41"/>
      <c r="I855" s="145"/>
      <c r="J855" s="41"/>
      <c r="K855" s="41"/>
      <c r="L855" s="45"/>
      <c r="M855" s="253"/>
      <c r="N855" s="254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142</v>
      </c>
      <c r="AU855" s="18" t="s">
        <v>91</v>
      </c>
    </row>
    <row r="856" s="2" customFormat="1" ht="21.75" customHeight="1">
      <c r="A856" s="39"/>
      <c r="B856" s="40"/>
      <c r="C856" s="237" t="s">
        <v>1801</v>
      </c>
      <c r="D856" s="237" t="s">
        <v>136</v>
      </c>
      <c r="E856" s="238" t="s">
        <v>1802</v>
      </c>
      <c r="F856" s="239" t="s">
        <v>1803</v>
      </c>
      <c r="G856" s="240" t="s">
        <v>254</v>
      </c>
      <c r="H856" s="241">
        <v>54.5</v>
      </c>
      <c r="I856" s="242"/>
      <c r="J856" s="243">
        <f>ROUND(I856*H856,2)</f>
        <v>0</v>
      </c>
      <c r="K856" s="244"/>
      <c r="L856" s="45"/>
      <c r="M856" s="245" t="s">
        <v>1</v>
      </c>
      <c r="N856" s="246" t="s">
        <v>47</v>
      </c>
      <c r="O856" s="92"/>
      <c r="P856" s="247">
        <f>O856*H856</f>
        <v>0</v>
      </c>
      <c r="Q856" s="247">
        <v>0</v>
      </c>
      <c r="R856" s="247">
        <f>Q856*H856</f>
        <v>0</v>
      </c>
      <c r="S856" s="247">
        <v>0</v>
      </c>
      <c r="T856" s="248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49" t="s">
        <v>152</v>
      </c>
      <c r="AT856" s="249" t="s">
        <v>136</v>
      </c>
      <c r="AU856" s="249" t="s">
        <v>91</v>
      </c>
      <c r="AY856" s="18" t="s">
        <v>133</v>
      </c>
      <c r="BE856" s="250">
        <f>IF(N856="základní",J856,0)</f>
        <v>0</v>
      </c>
      <c r="BF856" s="250">
        <f>IF(N856="snížená",J856,0)</f>
        <v>0</v>
      </c>
      <c r="BG856" s="250">
        <f>IF(N856="zákl. přenesená",J856,0)</f>
        <v>0</v>
      </c>
      <c r="BH856" s="250">
        <f>IF(N856="sníž. přenesená",J856,0)</f>
        <v>0</v>
      </c>
      <c r="BI856" s="250">
        <f>IF(N856="nulová",J856,0)</f>
        <v>0</v>
      </c>
      <c r="BJ856" s="18" t="s">
        <v>21</v>
      </c>
      <c r="BK856" s="250">
        <f>ROUND(I856*H856,2)</f>
        <v>0</v>
      </c>
      <c r="BL856" s="18" t="s">
        <v>152</v>
      </c>
      <c r="BM856" s="249" t="s">
        <v>1804</v>
      </c>
    </row>
    <row r="857" s="2" customFormat="1">
      <c r="A857" s="39"/>
      <c r="B857" s="40"/>
      <c r="C857" s="41"/>
      <c r="D857" s="251" t="s">
        <v>142</v>
      </c>
      <c r="E857" s="41"/>
      <c r="F857" s="252" t="s">
        <v>1768</v>
      </c>
      <c r="G857" s="41"/>
      <c r="H857" s="41"/>
      <c r="I857" s="145"/>
      <c r="J857" s="41"/>
      <c r="K857" s="41"/>
      <c r="L857" s="45"/>
      <c r="M857" s="253"/>
      <c r="N857" s="254"/>
      <c r="O857" s="92"/>
      <c r="P857" s="92"/>
      <c r="Q857" s="92"/>
      <c r="R857" s="92"/>
      <c r="S857" s="92"/>
      <c r="T857" s="93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142</v>
      </c>
      <c r="AU857" s="18" t="s">
        <v>91</v>
      </c>
    </row>
    <row r="858" s="2" customFormat="1" ht="21.75" customHeight="1">
      <c r="A858" s="39"/>
      <c r="B858" s="40"/>
      <c r="C858" s="237" t="s">
        <v>1805</v>
      </c>
      <c r="D858" s="237" t="s">
        <v>136</v>
      </c>
      <c r="E858" s="238" t="s">
        <v>1806</v>
      </c>
      <c r="F858" s="239" t="s">
        <v>1807</v>
      </c>
      <c r="G858" s="240" t="s">
        <v>254</v>
      </c>
      <c r="H858" s="241">
        <v>163.91300000000001</v>
      </c>
      <c r="I858" s="242"/>
      <c r="J858" s="243">
        <f>ROUND(I858*H858,2)</f>
        <v>0</v>
      </c>
      <c r="K858" s="244"/>
      <c r="L858" s="45"/>
      <c r="M858" s="245" t="s">
        <v>1</v>
      </c>
      <c r="N858" s="246" t="s">
        <v>47</v>
      </c>
      <c r="O858" s="92"/>
      <c r="P858" s="247">
        <f>O858*H858</f>
        <v>0</v>
      </c>
      <c r="Q858" s="247">
        <v>0</v>
      </c>
      <c r="R858" s="247">
        <f>Q858*H858</f>
        <v>0</v>
      </c>
      <c r="S858" s="247">
        <v>0</v>
      </c>
      <c r="T858" s="248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49" t="s">
        <v>152</v>
      </c>
      <c r="AT858" s="249" t="s">
        <v>136</v>
      </c>
      <c r="AU858" s="249" t="s">
        <v>91</v>
      </c>
      <c r="AY858" s="18" t="s">
        <v>133</v>
      </c>
      <c r="BE858" s="250">
        <f>IF(N858="základní",J858,0)</f>
        <v>0</v>
      </c>
      <c r="BF858" s="250">
        <f>IF(N858="snížená",J858,0)</f>
        <v>0</v>
      </c>
      <c r="BG858" s="250">
        <f>IF(N858="zákl. přenesená",J858,0)</f>
        <v>0</v>
      </c>
      <c r="BH858" s="250">
        <f>IF(N858="sníž. přenesená",J858,0)</f>
        <v>0</v>
      </c>
      <c r="BI858" s="250">
        <f>IF(N858="nulová",J858,0)</f>
        <v>0</v>
      </c>
      <c r="BJ858" s="18" t="s">
        <v>21</v>
      </c>
      <c r="BK858" s="250">
        <f>ROUND(I858*H858,2)</f>
        <v>0</v>
      </c>
      <c r="BL858" s="18" t="s">
        <v>152</v>
      </c>
      <c r="BM858" s="249" t="s">
        <v>1808</v>
      </c>
    </row>
    <row r="859" s="2" customFormat="1">
      <c r="A859" s="39"/>
      <c r="B859" s="40"/>
      <c r="C859" s="41"/>
      <c r="D859" s="251" t="s">
        <v>142</v>
      </c>
      <c r="E859" s="41"/>
      <c r="F859" s="252" t="s">
        <v>1800</v>
      </c>
      <c r="G859" s="41"/>
      <c r="H859" s="41"/>
      <c r="I859" s="145"/>
      <c r="J859" s="41"/>
      <c r="K859" s="41"/>
      <c r="L859" s="45"/>
      <c r="M859" s="253"/>
      <c r="N859" s="254"/>
      <c r="O859" s="92"/>
      <c r="P859" s="92"/>
      <c r="Q859" s="92"/>
      <c r="R859" s="92"/>
      <c r="S859" s="92"/>
      <c r="T859" s="93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142</v>
      </c>
      <c r="AU859" s="18" t="s">
        <v>91</v>
      </c>
    </row>
    <row r="860" s="2" customFormat="1" ht="21.75" customHeight="1">
      <c r="A860" s="39"/>
      <c r="B860" s="40"/>
      <c r="C860" s="237" t="s">
        <v>1809</v>
      </c>
      <c r="D860" s="237" t="s">
        <v>136</v>
      </c>
      <c r="E860" s="238" t="s">
        <v>1810</v>
      </c>
      <c r="F860" s="239" t="s">
        <v>1811</v>
      </c>
      <c r="G860" s="240" t="s">
        <v>289</v>
      </c>
      <c r="H860" s="241">
        <v>198.80000000000001</v>
      </c>
      <c r="I860" s="242"/>
      <c r="J860" s="243">
        <f>ROUND(I860*H860,2)</f>
        <v>0</v>
      </c>
      <c r="K860" s="244"/>
      <c r="L860" s="45"/>
      <c r="M860" s="245" t="s">
        <v>1</v>
      </c>
      <c r="N860" s="246" t="s">
        <v>47</v>
      </c>
      <c r="O860" s="92"/>
      <c r="P860" s="247">
        <f>O860*H860</f>
        <v>0</v>
      </c>
      <c r="Q860" s="247">
        <v>0.00064999999999999997</v>
      </c>
      <c r="R860" s="247">
        <f>Q860*H860</f>
        <v>0.12922</v>
      </c>
      <c r="S860" s="247">
        <v>0.001</v>
      </c>
      <c r="T860" s="248">
        <f>S860*H860</f>
        <v>0.1988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49" t="s">
        <v>152</v>
      </c>
      <c r="AT860" s="249" t="s">
        <v>136</v>
      </c>
      <c r="AU860" s="249" t="s">
        <v>91</v>
      </c>
      <c r="AY860" s="18" t="s">
        <v>133</v>
      </c>
      <c r="BE860" s="250">
        <f>IF(N860="základní",J860,0)</f>
        <v>0</v>
      </c>
      <c r="BF860" s="250">
        <f>IF(N860="snížená",J860,0)</f>
        <v>0</v>
      </c>
      <c r="BG860" s="250">
        <f>IF(N860="zákl. přenesená",J860,0)</f>
        <v>0</v>
      </c>
      <c r="BH860" s="250">
        <f>IF(N860="sníž. přenesená",J860,0)</f>
        <v>0</v>
      </c>
      <c r="BI860" s="250">
        <f>IF(N860="nulová",J860,0)</f>
        <v>0</v>
      </c>
      <c r="BJ860" s="18" t="s">
        <v>21</v>
      </c>
      <c r="BK860" s="250">
        <f>ROUND(I860*H860,2)</f>
        <v>0</v>
      </c>
      <c r="BL860" s="18" t="s">
        <v>152</v>
      </c>
      <c r="BM860" s="249" t="s">
        <v>1812</v>
      </c>
    </row>
    <row r="861" s="2" customFormat="1">
      <c r="A861" s="39"/>
      <c r="B861" s="40"/>
      <c r="C861" s="41"/>
      <c r="D861" s="251" t="s">
        <v>142</v>
      </c>
      <c r="E861" s="41"/>
      <c r="F861" s="252" t="s">
        <v>1813</v>
      </c>
      <c r="G861" s="41"/>
      <c r="H861" s="41"/>
      <c r="I861" s="145"/>
      <c r="J861" s="41"/>
      <c r="K861" s="41"/>
      <c r="L861" s="45"/>
      <c r="M861" s="253"/>
      <c r="N861" s="254"/>
      <c r="O861" s="92"/>
      <c r="P861" s="92"/>
      <c r="Q861" s="92"/>
      <c r="R861" s="92"/>
      <c r="S861" s="92"/>
      <c r="T861" s="93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142</v>
      </c>
      <c r="AU861" s="18" t="s">
        <v>91</v>
      </c>
    </row>
    <row r="862" s="15" customFormat="1">
      <c r="A862" s="15"/>
      <c r="B862" s="294"/>
      <c r="C862" s="295"/>
      <c r="D862" s="251" t="s">
        <v>257</v>
      </c>
      <c r="E862" s="296" t="s">
        <v>1</v>
      </c>
      <c r="F862" s="297" t="s">
        <v>1814</v>
      </c>
      <c r="G862" s="295"/>
      <c r="H862" s="296" t="s">
        <v>1</v>
      </c>
      <c r="I862" s="298"/>
      <c r="J862" s="295"/>
      <c r="K862" s="295"/>
      <c r="L862" s="299"/>
      <c r="M862" s="300"/>
      <c r="N862" s="301"/>
      <c r="O862" s="301"/>
      <c r="P862" s="301"/>
      <c r="Q862" s="301"/>
      <c r="R862" s="301"/>
      <c r="S862" s="301"/>
      <c r="T862" s="302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303" t="s">
        <v>257</v>
      </c>
      <c r="AU862" s="303" t="s">
        <v>91</v>
      </c>
      <c r="AV862" s="15" t="s">
        <v>21</v>
      </c>
      <c r="AW862" s="15" t="s">
        <v>38</v>
      </c>
      <c r="AX862" s="15" t="s">
        <v>82</v>
      </c>
      <c r="AY862" s="303" t="s">
        <v>133</v>
      </c>
    </row>
    <row r="863" s="13" customFormat="1">
      <c r="A863" s="13"/>
      <c r="B863" s="261"/>
      <c r="C863" s="262"/>
      <c r="D863" s="251" t="s">
        <v>257</v>
      </c>
      <c r="E863" s="263" t="s">
        <v>1</v>
      </c>
      <c r="F863" s="264" t="s">
        <v>1815</v>
      </c>
      <c r="G863" s="262"/>
      <c r="H863" s="265">
        <v>110</v>
      </c>
      <c r="I863" s="266"/>
      <c r="J863" s="262"/>
      <c r="K863" s="262"/>
      <c r="L863" s="267"/>
      <c r="M863" s="268"/>
      <c r="N863" s="269"/>
      <c r="O863" s="269"/>
      <c r="P863" s="269"/>
      <c r="Q863" s="269"/>
      <c r="R863" s="269"/>
      <c r="S863" s="269"/>
      <c r="T863" s="270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71" t="s">
        <v>257</v>
      </c>
      <c r="AU863" s="271" t="s">
        <v>91</v>
      </c>
      <c r="AV863" s="13" t="s">
        <v>91</v>
      </c>
      <c r="AW863" s="13" t="s">
        <v>38</v>
      </c>
      <c r="AX863" s="13" t="s">
        <v>82</v>
      </c>
      <c r="AY863" s="271" t="s">
        <v>133</v>
      </c>
    </row>
    <row r="864" s="13" customFormat="1">
      <c r="A864" s="13"/>
      <c r="B864" s="261"/>
      <c r="C864" s="262"/>
      <c r="D864" s="251" t="s">
        <v>257</v>
      </c>
      <c r="E864" s="263" t="s">
        <v>1</v>
      </c>
      <c r="F864" s="264" t="s">
        <v>1816</v>
      </c>
      <c r="G864" s="262"/>
      <c r="H864" s="265">
        <v>88.799999999999997</v>
      </c>
      <c r="I864" s="266"/>
      <c r="J864" s="262"/>
      <c r="K864" s="262"/>
      <c r="L864" s="267"/>
      <c r="M864" s="268"/>
      <c r="N864" s="269"/>
      <c r="O864" s="269"/>
      <c r="P864" s="269"/>
      <c r="Q864" s="269"/>
      <c r="R864" s="269"/>
      <c r="S864" s="269"/>
      <c r="T864" s="270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71" t="s">
        <v>257</v>
      </c>
      <c r="AU864" s="271" t="s">
        <v>91</v>
      </c>
      <c r="AV864" s="13" t="s">
        <v>91</v>
      </c>
      <c r="AW864" s="13" t="s">
        <v>38</v>
      </c>
      <c r="AX864" s="13" t="s">
        <v>82</v>
      </c>
      <c r="AY864" s="271" t="s">
        <v>133</v>
      </c>
    </row>
    <row r="865" s="14" customFormat="1">
      <c r="A865" s="14"/>
      <c r="B865" s="272"/>
      <c r="C865" s="273"/>
      <c r="D865" s="251" t="s">
        <v>257</v>
      </c>
      <c r="E865" s="274" t="s">
        <v>1</v>
      </c>
      <c r="F865" s="275" t="s">
        <v>260</v>
      </c>
      <c r="G865" s="273"/>
      <c r="H865" s="276">
        <v>198.80000000000001</v>
      </c>
      <c r="I865" s="277"/>
      <c r="J865" s="273"/>
      <c r="K865" s="273"/>
      <c r="L865" s="278"/>
      <c r="M865" s="279"/>
      <c r="N865" s="280"/>
      <c r="O865" s="280"/>
      <c r="P865" s="280"/>
      <c r="Q865" s="280"/>
      <c r="R865" s="280"/>
      <c r="S865" s="280"/>
      <c r="T865" s="281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82" t="s">
        <v>257</v>
      </c>
      <c r="AU865" s="282" t="s">
        <v>91</v>
      </c>
      <c r="AV865" s="14" t="s">
        <v>152</v>
      </c>
      <c r="AW865" s="14" t="s">
        <v>38</v>
      </c>
      <c r="AX865" s="14" t="s">
        <v>21</v>
      </c>
      <c r="AY865" s="282" t="s">
        <v>133</v>
      </c>
    </row>
    <row r="866" s="2" customFormat="1" ht="21.75" customHeight="1">
      <c r="A866" s="39"/>
      <c r="B866" s="40"/>
      <c r="C866" s="237" t="s">
        <v>1817</v>
      </c>
      <c r="D866" s="237" t="s">
        <v>136</v>
      </c>
      <c r="E866" s="238" t="s">
        <v>1818</v>
      </c>
      <c r="F866" s="239" t="s">
        <v>1819</v>
      </c>
      <c r="G866" s="240" t="s">
        <v>289</v>
      </c>
      <c r="H866" s="241">
        <v>163.19999999999999</v>
      </c>
      <c r="I866" s="242"/>
      <c r="J866" s="243">
        <f>ROUND(I866*H866,2)</f>
        <v>0</v>
      </c>
      <c r="K866" s="244"/>
      <c r="L866" s="45"/>
      <c r="M866" s="245" t="s">
        <v>1</v>
      </c>
      <c r="N866" s="246" t="s">
        <v>47</v>
      </c>
      <c r="O866" s="92"/>
      <c r="P866" s="247">
        <f>O866*H866</f>
        <v>0</v>
      </c>
      <c r="Q866" s="247">
        <v>0.0010100000000000001</v>
      </c>
      <c r="R866" s="247">
        <f>Q866*H866</f>
        <v>0.16483200000000001</v>
      </c>
      <c r="S866" s="247">
        <v>0.001</v>
      </c>
      <c r="T866" s="248">
        <f>S866*H866</f>
        <v>0.16319999999999998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49" t="s">
        <v>152</v>
      </c>
      <c r="AT866" s="249" t="s">
        <v>136</v>
      </c>
      <c r="AU866" s="249" t="s">
        <v>91</v>
      </c>
      <c r="AY866" s="18" t="s">
        <v>133</v>
      </c>
      <c r="BE866" s="250">
        <f>IF(N866="základní",J866,0)</f>
        <v>0</v>
      </c>
      <c r="BF866" s="250">
        <f>IF(N866="snížená",J866,0)</f>
        <v>0</v>
      </c>
      <c r="BG866" s="250">
        <f>IF(N866="zákl. přenesená",J866,0)</f>
        <v>0</v>
      </c>
      <c r="BH866" s="250">
        <f>IF(N866="sníž. přenesená",J866,0)</f>
        <v>0</v>
      </c>
      <c r="BI866" s="250">
        <f>IF(N866="nulová",J866,0)</f>
        <v>0</v>
      </c>
      <c r="BJ866" s="18" t="s">
        <v>21</v>
      </c>
      <c r="BK866" s="250">
        <f>ROUND(I866*H866,2)</f>
        <v>0</v>
      </c>
      <c r="BL866" s="18" t="s">
        <v>152</v>
      </c>
      <c r="BM866" s="249" t="s">
        <v>1820</v>
      </c>
    </row>
    <row r="867" s="2" customFormat="1">
      <c r="A867" s="39"/>
      <c r="B867" s="40"/>
      <c r="C867" s="41"/>
      <c r="D867" s="251" t="s">
        <v>142</v>
      </c>
      <c r="E867" s="41"/>
      <c r="F867" s="252" t="s">
        <v>1821</v>
      </c>
      <c r="G867" s="41"/>
      <c r="H867" s="41"/>
      <c r="I867" s="145"/>
      <c r="J867" s="41"/>
      <c r="K867" s="41"/>
      <c r="L867" s="45"/>
      <c r="M867" s="253"/>
      <c r="N867" s="254"/>
      <c r="O867" s="92"/>
      <c r="P867" s="92"/>
      <c r="Q867" s="92"/>
      <c r="R867" s="92"/>
      <c r="S867" s="92"/>
      <c r="T867" s="93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142</v>
      </c>
      <c r="AU867" s="18" t="s">
        <v>91</v>
      </c>
    </row>
    <row r="868" s="15" customFormat="1">
      <c r="A868" s="15"/>
      <c r="B868" s="294"/>
      <c r="C868" s="295"/>
      <c r="D868" s="251" t="s">
        <v>257</v>
      </c>
      <c r="E868" s="296" t="s">
        <v>1</v>
      </c>
      <c r="F868" s="297" t="s">
        <v>1814</v>
      </c>
      <c r="G868" s="295"/>
      <c r="H868" s="296" t="s">
        <v>1</v>
      </c>
      <c r="I868" s="298"/>
      <c r="J868" s="295"/>
      <c r="K868" s="295"/>
      <c r="L868" s="299"/>
      <c r="M868" s="300"/>
      <c r="N868" s="301"/>
      <c r="O868" s="301"/>
      <c r="P868" s="301"/>
      <c r="Q868" s="301"/>
      <c r="R868" s="301"/>
      <c r="S868" s="301"/>
      <c r="T868" s="302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303" t="s">
        <v>257</v>
      </c>
      <c r="AU868" s="303" t="s">
        <v>91</v>
      </c>
      <c r="AV868" s="15" t="s">
        <v>21</v>
      </c>
      <c r="AW868" s="15" t="s">
        <v>38</v>
      </c>
      <c r="AX868" s="15" t="s">
        <v>82</v>
      </c>
      <c r="AY868" s="303" t="s">
        <v>133</v>
      </c>
    </row>
    <row r="869" s="13" customFormat="1">
      <c r="A869" s="13"/>
      <c r="B869" s="261"/>
      <c r="C869" s="262"/>
      <c r="D869" s="251" t="s">
        <v>257</v>
      </c>
      <c r="E869" s="263" t="s">
        <v>1</v>
      </c>
      <c r="F869" s="264" t="s">
        <v>1822</v>
      </c>
      <c r="G869" s="262"/>
      <c r="H869" s="265">
        <v>68</v>
      </c>
      <c r="I869" s="266"/>
      <c r="J869" s="262"/>
      <c r="K869" s="262"/>
      <c r="L869" s="267"/>
      <c r="M869" s="268"/>
      <c r="N869" s="269"/>
      <c r="O869" s="269"/>
      <c r="P869" s="269"/>
      <c r="Q869" s="269"/>
      <c r="R869" s="269"/>
      <c r="S869" s="269"/>
      <c r="T869" s="270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71" t="s">
        <v>257</v>
      </c>
      <c r="AU869" s="271" t="s">
        <v>91</v>
      </c>
      <c r="AV869" s="13" t="s">
        <v>91</v>
      </c>
      <c r="AW869" s="13" t="s">
        <v>38</v>
      </c>
      <c r="AX869" s="13" t="s">
        <v>82</v>
      </c>
      <c r="AY869" s="271" t="s">
        <v>133</v>
      </c>
    </row>
    <row r="870" s="13" customFormat="1">
      <c r="A870" s="13"/>
      <c r="B870" s="261"/>
      <c r="C870" s="262"/>
      <c r="D870" s="251" t="s">
        <v>257</v>
      </c>
      <c r="E870" s="263" t="s">
        <v>1</v>
      </c>
      <c r="F870" s="264" t="s">
        <v>1823</v>
      </c>
      <c r="G870" s="262"/>
      <c r="H870" s="265">
        <v>95.200000000000003</v>
      </c>
      <c r="I870" s="266"/>
      <c r="J870" s="262"/>
      <c r="K870" s="262"/>
      <c r="L870" s="267"/>
      <c r="M870" s="268"/>
      <c r="N870" s="269"/>
      <c r="O870" s="269"/>
      <c r="P870" s="269"/>
      <c r="Q870" s="269"/>
      <c r="R870" s="269"/>
      <c r="S870" s="269"/>
      <c r="T870" s="27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71" t="s">
        <v>257</v>
      </c>
      <c r="AU870" s="271" t="s">
        <v>91</v>
      </c>
      <c r="AV870" s="13" t="s">
        <v>91</v>
      </c>
      <c r="AW870" s="13" t="s">
        <v>38</v>
      </c>
      <c r="AX870" s="13" t="s">
        <v>82</v>
      </c>
      <c r="AY870" s="271" t="s">
        <v>133</v>
      </c>
    </row>
    <row r="871" s="14" customFormat="1">
      <c r="A871" s="14"/>
      <c r="B871" s="272"/>
      <c r="C871" s="273"/>
      <c r="D871" s="251" t="s">
        <v>257</v>
      </c>
      <c r="E871" s="274" t="s">
        <v>1</v>
      </c>
      <c r="F871" s="275" t="s">
        <v>260</v>
      </c>
      <c r="G871" s="273"/>
      <c r="H871" s="276">
        <v>163.19999999999999</v>
      </c>
      <c r="I871" s="277"/>
      <c r="J871" s="273"/>
      <c r="K871" s="273"/>
      <c r="L871" s="278"/>
      <c r="M871" s="279"/>
      <c r="N871" s="280"/>
      <c r="O871" s="280"/>
      <c r="P871" s="280"/>
      <c r="Q871" s="280"/>
      <c r="R871" s="280"/>
      <c r="S871" s="280"/>
      <c r="T871" s="28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82" t="s">
        <v>257</v>
      </c>
      <c r="AU871" s="282" t="s">
        <v>91</v>
      </c>
      <c r="AV871" s="14" t="s">
        <v>152</v>
      </c>
      <c r="AW871" s="14" t="s">
        <v>38</v>
      </c>
      <c r="AX871" s="14" t="s">
        <v>21</v>
      </c>
      <c r="AY871" s="282" t="s">
        <v>133</v>
      </c>
    </row>
    <row r="872" s="12" customFormat="1" ht="22.8" customHeight="1">
      <c r="A872" s="12"/>
      <c r="B872" s="221"/>
      <c r="C872" s="222"/>
      <c r="D872" s="223" t="s">
        <v>81</v>
      </c>
      <c r="E872" s="235" t="s">
        <v>640</v>
      </c>
      <c r="F872" s="235" t="s">
        <v>641</v>
      </c>
      <c r="G872" s="222"/>
      <c r="H872" s="222"/>
      <c r="I872" s="225"/>
      <c r="J872" s="236">
        <f>BK872</f>
        <v>0</v>
      </c>
      <c r="K872" s="222"/>
      <c r="L872" s="227"/>
      <c r="M872" s="228"/>
      <c r="N872" s="229"/>
      <c r="O872" s="229"/>
      <c r="P872" s="230">
        <f>SUM(P873:P917)</f>
        <v>0</v>
      </c>
      <c r="Q872" s="229"/>
      <c r="R872" s="230">
        <f>SUM(R873:R917)</f>
        <v>0</v>
      </c>
      <c r="S872" s="229"/>
      <c r="T872" s="231">
        <f>SUM(T873:T917)</f>
        <v>0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32" t="s">
        <v>21</v>
      </c>
      <c r="AT872" s="233" t="s">
        <v>81</v>
      </c>
      <c r="AU872" s="233" t="s">
        <v>21</v>
      </c>
      <c r="AY872" s="232" t="s">
        <v>133</v>
      </c>
      <c r="BK872" s="234">
        <f>SUM(BK873:BK917)</f>
        <v>0</v>
      </c>
    </row>
    <row r="873" s="2" customFormat="1" ht="21.75" customHeight="1">
      <c r="A873" s="39"/>
      <c r="B873" s="40"/>
      <c r="C873" s="237" t="s">
        <v>1824</v>
      </c>
      <c r="D873" s="237" t="s">
        <v>136</v>
      </c>
      <c r="E873" s="238" t="s">
        <v>1825</v>
      </c>
      <c r="F873" s="239" t="s">
        <v>691</v>
      </c>
      <c r="G873" s="240" t="s">
        <v>328</v>
      </c>
      <c r="H873" s="241">
        <v>69.394000000000005</v>
      </c>
      <c r="I873" s="242"/>
      <c r="J873" s="243">
        <f>ROUND(I873*H873,2)</f>
        <v>0</v>
      </c>
      <c r="K873" s="244"/>
      <c r="L873" s="45"/>
      <c r="M873" s="245" t="s">
        <v>1</v>
      </c>
      <c r="N873" s="246" t="s">
        <v>47</v>
      </c>
      <c r="O873" s="92"/>
      <c r="P873" s="247">
        <f>O873*H873</f>
        <v>0</v>
      </c>
      <c r="Q873" s="247">
        <v>0</v>
      </c>
      <c r="R873" s="247">
        <f>Q873*H873</f>
        <v>0</v>
      </c>
      <c r="S873" s="247">
        <v>0</v>
      </c>
      <c r="T873" s="248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49" t="s">
        <v>152</v>
      </c>
      <c r="AT873" s="249" t="s">
        <v>136</v>
      </c>
      <c r="AU873" s="249" t="s">
        <v>91</v>
      </c>
      <c r="AY873" s="18" t="s">
        <v>133</v>
      </c>
      <c r="BE873" s="250">
        <f>IF(N873="základní",J873,0)</f>
        <v>0</v>
      </c>
      <c r="BF873" s="250">
        <f>IF(N873="snížená",J873,0)</f>
        <v>0</v>
      </c>
      <c r="BG873" s="250">
        <f>IF(N873="zákl. přenesená",J873,0)</f>
        <v>0</v>
      </c>
      <c r="BH873" s="250">
        <f>IF(N873="sníž. přenesená",J873,0)</f>
        <v>0</v>
      </c>
      <c r="BI873" s="250">
        <f>IF(N873="nulová",J873,0)</f>
        <v>0</v>
      </c>
      <c r="BJ873" s="18" t="s">
        <v>21</v>
      </c>
      <c r="BK873" s="250">
        <f>ROUND(I873*H873,2)</f>
        <v>0</v>
      </c>
      <c r="BL873" s="18" t="s">
        <v>152</v>
      </c>
      <c r="BM873" s="249" t="s">
        <v>1826</v>
      </c>
    </row>
    <row r="874" s="13" customFormat="1">
      <c r="A874" s="13"/>
      <c r="B874" s="261"/>
      <c r="C874" s="262"/>
      <c r="D874" s="251" t="s">
        <v>257</v>
      </c>
      <c r="E874" s="263" t="s">
        <v>1</v>
      </c>
      <c r="F874" s="264" t="s">
        <v>1827</v>
      </c>
      <c r="G874" s="262"/>
      <c r="H874" s="265">
        <v>29.295000000000002</v>
      </c>
      <c r="I874" s="266"/>
      <c r="J874" s="262"/>
      <c r="K874" s="262"/>
      <c r="L874" s="267"/>
      <c r="M874" s="268"/>
      <c r="N874" s="269"/>
      <c r="O874" s="269"/>
      <c r="P874" s="269"/>
      <c r="Q874" s="269"/>
      <c r="R874" s="269"/>
      <c r="S874" s="269"/>
      <c r="T874" s="270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71" t="s">
        <v>257</v>
      </c>
      <c r="AU874" s="271" t="s">
        <v>91</v>
      </c>
      <c r="AV874" s="13" t="s">
        <v>91</v>
      </c>
      <c r="AW874" s="13" t="s">
        <v>38</v>
      </c>
      <c r="AX874" s="13" t="s">
        <v>82</v>
      </c>
      <c r="AY874" s="271" t="s">
        <v>133</v>
      </c>
    </row>
    <row r="875" s="13" customFormat="1">
      <c r="A875" s="13"/>
      <c r="B875" s="261"/>
      <c r="C875" s="262"/>
      <c r="D875" s="251" t="s">
        <v>257</v>
      </c>
      <c r="E875" s="263" t="s">
        <v>1</v>
      </c>
      <c r="F875" s="264" t="s">
        <v>1828</v>
      </c>
      <c r="G875" s="262"/>
      <c r="H875" s="265">
        <v>11.474</v>
      </c>
      <c r="I875" s="266"/>
      <c r="J875" s="262"/>
      <c r="K875" s="262"/>
      <c r="L875" s="267"/>
      <c r="M875" s="268"/>
      <c r="N875" s="269"/>
      <c r="O875" s="269"/>
      <c r="P875" s="269"/>
      <c r="Q875" s="269"/>
      <c r="R875" s="269"/>
      <c r="S875" s="269"/>
      <c r="T875" s="27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71" t="s">
        <v>257</v>
      </c>
      <c r="AU875" s="271" t="s">
        <v>91</v>
      </c>
      <c r="AV875" s="13" t="s">
        <v>91</v>
      </c>
      <c r="AW875" s="13" t="s">
        <v>38</v>
      </c>
      <c r="AX875" s="13" t="s">
        <v>82</v>
      </c>
      <c r="AY875" s="271" t="s">
        <v>133</v>
      </c>
    </row>
    <row r="876" s="13" customFormat="1">
      <c r="A876" s="13"/>
      <c r="B876" s="261"/>
      <c r="C876" s="262"/>
      <c r="D876" s="251" t="s">
        <v>257</v>
      </c>
      <c r="E876" s="263" t="s">
        <v>1</v>
      </c>
      <c r="F876" s="264" t="s">
        <v>1829</v>
      </c>
      <c r="G876" s="262"/>
      <c r="H876" s="265">
        <v>0.19900000000000001</v>
      </c>
      <c r="I876" s="266"/>
      <c r="J876" s="262"/>
      <c r="K876" s="262"/>
      <c r="L876" s="267"/>
      <c r="M876" s="268"/>
      <c r="N876" s="269"/>
      <c r="O876" s="269"/>
      <c r="P876" s="269"/>
      <c r="Q876" s="269"/>
      <c r="R876" s="269"/>
      <c r="S876" s="269"/>
      <c r="T876" s="270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71" t="s">
        <v>257</v>
      </c>
      <c r="AU876" s="271" t="s">
        <v>91</v>
      </c>
      <c r="AV876" s="13" t="s">
        <v>91</v>
      </c>
      <c r="AW876" s="13" t="s">
        <v>38</v>
      </c>
      <c r="AX876" s="13" t="s">
        <v>82</v>
      </c>
      <c r="AY876" s="271" t="s">
        <v>133</v>
      </c>
    </row>
    <row r="877" s="13" customFormat="1">
      <c r="A877" s="13"/>
      <c r="B877" s="261"/>
      <c r="C877" s="262"/>
      <c r="D877" s="251" t="s">
        <v>257</v>
      </c>
      <c r="E877" s="263" t="s">
        <v>1</v>
      </c>
      <c r="F877" s="264" t="s">
        <v>1830</v>
      </c>
      <c r="G877" s="262"/>
      <c r="H877" s="265">
        <v>0.16300000000000001</v>
      </c>
      <c r="I877" s="266"/>
      <c r="J877" s="262"/>
      <c r="K877" s="262"/>
      <c r="L877" s="267"/>
      <c r="M877" s="268"/>
      <c r="N877" s="269"/>
      <c r="O877" s="269"/>
      <c r="P877" s="269"/>
      <c r="Q877" s="269"/>
      <c r="R877" s="269"/>
      <c r="S877" s="269"/>
      <c r="T877" s="27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71" t="s">
        <v>257</v>
      </c>
      <c r="AU877" s="271" t="s">
        <v>91</v>
      </c>
      <c r="AV877" s="13" t="s">
        <v>91</v>
      </c>
      <c r="AW877" s="13" t="s">
        <v>38</v>
      </c>
      <c r="AX877" s="13" t="s">
        <v>82</v>
      </c>
      <c r="AY877" s="271" t="s">
        <v>133</v>
      </c>
    </row>
    <row r="878" s="16" customFormat="1">
      <c r="A878" s="16"/>
      <c r="B878" s="304"/>
      <c r="C878" s="305"/>
      <c r="D878" s="251" t="s">
        <v>257</v>
      </c>
      <c r="E878" s="306" t="s">
        <v>1</v>
      </c>
      <c r="F878" s="307" t="s">
        <v>666</v>
      </c>
      <c r="G878" s="305"/>
      <c r="H878" s="308">
        <v>41.131</v>
      </c>
      <c r="I878" s="309"/>
      <c r="J878" s="305"/>
      <c r="K878" s="305"/>
      <c r="L878" s="310"/>
      <c r="M878" s="311"/>
      <c r="N878" s="312"/>
      <c r="O878" s="312"/>
      <c r="P878" s="312"/>
      <c r="Q878" s="312"/>
      <c r="R878" s="312"/>
      <c r="S878" s="312"/>
      <c r="T878" s="313"/>
      <c r="U878" s="16"/>
      <c r="V878" s="16"/>
      <c r="W878" s="16"/>
      <c r="X878" s="16"/>
      <c r="Y878" s="16"/>
      <c r="Z878" s="16"/>
      <c r="AA878" s="16"/>
      <c r="AB878" s="16"/>
      <c r="AC878" s="16"/>
      <c r="AD878" s="16"/>
      <c r="AE878" s="16"/>
      <c r="AT878" s="314" t="s">
        <v>257</v>
      </c>
      <c r="AU878" s="314" t="s">
        <v>91</v>
      </c>
      <c r="AV878" s="16" t="s">
        <v>147</v>
      </c>
      <c r="AW878" s="16" t="s">
        <v>38</v>
      </c>
      <c r="AX878" s="16" t="s">
        <v>82</v>
      </c>
      <c r="AY878" s="314" t="s">
        <v>133</v>
      </c>
    </row>
    <row r="879" s="13" customFormat="1">
      <c r="A879" s="13"/>
      <c r="B879" s="261"/>
      <c r="C879" s="262"/>
      <c r="D879" s="251" t="s">
        <v>257</v>
      </c>
      <c r="E879" s="263" t="s">
        <v>1</v>
      </c>
      <c r="F879" s="264" t="s">
        <v>1831</v>
      </c>
      <c r="G879" s="262"/>
      <c r="H879" s="265">
        <v>28.263000000000002</v>
      </c>
      <c r="I879" s="266"/>
      <c r="J879" s="262"/>
      <c r="K879" s="262"/>
      <c r="L879" s="267"/>
      <c r="M879" s="268"/>
      <c r="N879" s="269"/>
      <c r="O879" s="269"/>
      <c r="P879" s="269"/>
      <c r="Q879" s="269"/>
      <c r="R879" s="269"/>
      <c r="S879" s="269"/>
      <c r="T879" s="270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71" t="s">
        <v>257</v>
      </c>
      <c r="AU879" s="271" t="s">
        <v>91</v>
      </c>
      <c r="AV879" s="13" t="s">
        <v>91</v>
      </c>
      <c r="AW879" s="13" t="s">
        <v>38</v>
      </c>
      <c r="AX879" s="13" t="s">
        <v>82</v>
      </c>
      <c r="AY879" s="271" t="s">
        <v>133</v>
      </c>
    </row>
    <row r="880" s="14" customFormat="1">
      <c r="A880" s="14"/>
      <c r="B880" s="272"/>
      <c r="C880" s="273"/>
      <c r="D880" s="251" t="s">
        <v>257</v>
      </c>
      <c r="E880" s="274" t="s">
        <v>1</v>
      </c>
      <c r="F880" s="275" t="s">
        <v>260</v>
      </c>
      <c r="G880" s="273"/>
      <c r="H880" s="276">
        <v>69.394000000000005</v>
      </c>
      <c r="I880" s="277"/>
      <c r="J880" s="273"/>
      <c r="K880" s="273"/>
      <c r="L880" s="278"/>
      <c r="M880" s="279"/>
      <c r="N880" s="280"/>
      <c r="O880" s="280"/>
      <c r="P880" s="280"/>
      <c r="Q880" s="280"/>
      <c r="R880" s="280"/>
      <c r="S880" s="280"/>
      <c r="T880" s="281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82" t="s">
        <v>257</v>
      </c>
      <c r="AU880" s="282" t="s">
        <v>91</v>
      </c>
      <c r="AV880" s="14" t="s">
        <v>152</v>
      </c>
      <c r="AW880" s="14" t="s">
        <v>38</v>
      </c>
      <c r="AX880" s="14" t="s">
        <v>21</v>
      </c>
      <c r="AY880" s="282" t="s">
        <v>133</v>
      </c>
    </row>
    <row r="881" s="2" customFormat="1" ht="33" customHeight="1">
      <c r="A881" s="39"/>
      <c r="B881" s="40"/>
      <c r="C881" s="237" t="s">
        <v>1832</v>
      </c>
      <c r="D881" s="237" t="s">
        <v>136</v>
      </c>
      <c r="E881" s="238" t="s">
        <v>1833</v>
      </c>
      <c r="F881" s="239" t="s">
        <v>1834</v>
      </c>
      <c r="G881" s="240" t="s">
        <v>328</v>
      </c>
      <c r="H881" s="241">
        <v>254.60400000000001</v>
      </c>
      <c r="I881" s="242"/>
      <c r="J881" s="243">
        <f>ROUND(I881*H881,2)</f>
        <v>0</v>
      </c>
      <c r="K881" s="244"/>
      <c r="L881" s="45"/>
      <c r="M881" s="245" t="s">
        <v>1</v>
      </c>
      <c r="N881" s="246" t="s">
        <v>47</v>
      </c>
      <c r="O881" s="92"/>
      <c r="P881" s="247">
        <f>O881*H881</f>
        <v>0</v>
      </c>
      <c r="Q881" s="247">
        <v>0</v>
      </c>
      <c r="R881" s="247">
        <f>Q881*H881</f>
        <v>0</v>
      </c>
      <c r="S881" s="247">
        <v>0</v>
      </c>
      <c r="T881" s="248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49" t="s">
        <v>152</v>
      </c>
      <c r="AT881" s="249" t="s">
        <v>136</v>
      </c>
      <c r="AU881" s="249" t="s">
        <v>91</v>
      </c>
      <c r="AY881" s="18" t="s">
        <v>133</v>
      </c>
      <c r="BE881" s="250">
        <f>IF(N881="základní",J881,0)</f>
        <v>0</v>
      </c>
      <c r="BF881" s="250">
        <f>IF(N881="snížená",J881,0)</f>
        <v>0</v>
      </c>
      <c r="BG881" s="250">
        <f>IF(N881="zákl. přenesená",J881,0)</f>
        <v>0</v>
      </c>
      <c r="BH881" s="250">
        <f>IF(N881="sníž. přenesená",J881,0)</f>
        <v>0</v>
      </c>
      <c r="BI881" s="250">
        <f>IF(N881="nulová",J881,0)</f>
        <v>0</v>
      </c>
      <c r="BJ881" s="18" t="s">
        <v>21</v>
      </c>
      <c r="BK881" s="250">
        <f>ROUND(I881*H881,2)</f>
        <v>0</v>
      </c>
      <c r="BL881" s="18" t="s">
        <v>152</v>
      </c>
      <c r="BM881" s="249" t="s">
        <v>1835</v>
      </c>
    </row>
    <row r="882" s="13" customFormat="1">
      <c r="A882" s="13"/>
      <c r="B882" s="261"/>
      <c r="C882" s="262"/>
      <c r="D882" s="251" t="s">
        <v>257</v>
      </c>
      <c r="E882" s="263" t="s">
        <v>1</v>
      </c>
      <c r="F882" s="264" t="s">
        <v>1836</v>
      </c>
      <c r="G882" s="262"/>
      <c r="H882" s="265">
        <v>27.539999999999999</v>
      </c>
      <c r="I882" s="266"/>
      <c r="J882" s="262"/>
      <c r="K882" s="262"/>
      <c r="L882" s="267"/>
      <c r="M882" s="268"/>
      <c r="N882" s="269"/>
      <c r="O882" s="269"/>
      <c r="P882" s="269"/>
      <c r="Q882" s="269"/>
      <c r="R882" s="269"/>
      <c r="S882" s="269"/>
      <c r="T882" s="270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71" t="s">
        <v>257</v>
      </c>
      <c r="AU882" s="271" t="s">
        <v>91</v>
      </c>
      <c r="AV882" s="13" t="s">
        <v>91</v>
      </c>
      <c r="AW882" s="13" t="s">
        <v>38</v>
      </c>
      <c r="AX882" s="13" t="s">
        <v>82</v>
      </c>
      <c r="AY882" s="271" t="s">
        <v>133</v>
      </c>
    </row>
    <row r="883" s="13" customFormat="1">
      <c r="A883" s="13"/>
      <c r="B883" s="261"/>
      <c r="C883" s="262"/>
      <c r="D883" s="251" t="s">
        <v>257</v>
      </c>
      <c r="E883" s="263" t="s">
        <v>1</v>
      </c>
      <c r="F883" s="264" t="s">
        <v>1837</v>
      </c>
      <c r="G883" s="262"/>
      <c r="H883" s="265">
        <v>12.944000000000001</v>
      </c>
      <c r="I883" s="266"/>
      <c r="J883" s="262"/>
      <c r="K883" s="262"/>
      <c r="L883" s="267"/>
      <c r="M883" s="268"/>
      <c r="N883" s="269"/>
      <c r="O883" s="269"/>
      <c r="P883" s="269"/>
      <c r="Q883" s="269"/>
      <c r="R883" s="269"/>
      <c r="S883" s="269"/>
      <c r="T883" s="270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71" t="s">
        <v>257</v>
      </c>
      <c r="AU883" s="271" t="s">
        <v>91</v>
      </c>
      <c r="AV883" s="13" t="s">
        <v>91</v>
      </c>
      <c r="AW883" s="13" t="s">
        <v>38</v>
      </c>
      <c r="AX883" s="13" t="s">
        <v>82</v>
      </c>
      <c r="AY883" s="271" t="s">
        <v>133</v>
      </c>
    </row>
    <row r="884" s="13" customFormat="1">
      <c r="A884" s="13"/>
      <c r="B884" s="261"/>
      <c r="C884" s="262"/>
      <c r="D884" s="251" t="s">
        <v>257</v>
      </c>
      <c r="E884" s="263" t="s">
        <v>1</v>
      </c>
      <c r="F884" s="264" t="s">
        <v>1838</v>
      </c>
      <c r="G884" s="262"/>
      <c r="H884" s="265">
        <v>14.718</v>
      </c>
      <c r="I884" s="266"/>
      <c r="J884" s="262"/>
      <c r="K884" s="262"/>
      <c r="L884" s="267"/>
      <c r="M884" s="268"/>
      <c r="N884" s="269"/>
      <c r="O884" s="269"/>
      <c r="P884" s="269"/>
      <c r="Q884" s="269"/>
      <c r="R884" s="269"/>
      <c r="S884" s="269"/>
      <c r="T884" s="270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71" t="s">
        <v>257</v>
      </c>
      <c r="AU884" s="271" t="s">
        <v>91</v>
      </c>
      <c r="AV884" s="13" t="s">
        <v>91</v>
      </c>
      <c r="AW884" s="13" t="s">
        <v>38</v>
      </c>
      <c r="AX884" s="13" t="s">
        <v>82</v>
      </c>
      <c r="AY884" s="271" t="s">
        <v>133</v>
      </c>
    </row>
    <row r="885" s="16" customFormat="1">
      <c r="A885" s="16"/>
      <c r="B885" s="304"/>
      <c r="C885" s="305"/>
      <c r="D885" s="251" t="s">
        <v>257</v>
      </c>
      <c r="E885" s="306" t="s">
        <v>1</v>
      </c>
      <c r="F885" s="307" t="s">
        <v>666</v>
      </c>
      <c r="G885" s="305"/>
      <c r="H885" s="308">
        <v>55.201999999999998</v>
      </c>
      <c r="I885" s="309"/>
      <c r="J885" s="305"/>
      <c r="K885" s="305"/>
      <c r="L885" s="310"/>
      <c r="M885" s="311"/>
      <c r="N885" s="312"/>
      <c r="O885" s="312"/>
      <c r="P885" s="312"/>
      <c r="Q885" s="312"/>
      <c r="R885" s="312"/>
      <c r="S885" s="312"/>
      <c r="T885" s="313"/>
      <c r="U885" s="16"/>
      <c r="V885" s="16"/>
      <c r="W885" s="16"/>
      <c r="X885" s="16"/>
      <c r="Y885" s="16"/>
      <c r="Z885" s="16"/>
      <c r="AA885" s="16"/>
      <c r="AB885" s="16"/>
      <c r="AC885" s="16"/>
      <c r="AD885" s="16"/>
      <c r="AE885" s="16"/>
      <c r="AT885" s="314" t="s">
        <v>257</v>
      </c>
      <c r="AU885" s="314" t="s">
        <v>91</v>
      </c>
      <c r="AV885" s="16" t="s">
        <v>147</v>
      </c>
      <c r="AW885" s="16" t="s">
        <v>38</v>
      </c>
      <c r="AX885" s="16" t="s">
        <v>82</v>
      </c>
      <c r="AY885" s="314" t="s">
        <v>133</v>
      </c>
    </row>
    <row r="886" s="13" customFormat="1">
      <c r="A886" s="13"/>
      <c r="B886" s="261"/>
      <c r="C886" s="262"/>
      <c r="D886" s="251" t="s">
        <v>257</v>
      </c>
      <c r="E886" s="263" t="s">
        <v>1</v>
      </c>
      <c r="F886" s="264" t="s">
        <v>1839</v>
      </c>
      <c r="G886" s="262"/>
      <c r="H886" s="265">
        <v>199.40199999999999</v>
      </c>
      <c r="I886" s="266"/>
      <c r="J886" s="262"/>
      <c r="K886" s="262"/>
      <c r="L886" s="267"/>
      <c r="M886" s="268"/>
      <c r="N886" s="269"/>
      <c r="O886" s="269"/>
      <c r="P886" s="269"/>
      <c r="Q886" s="269"/>
      <c r="R886" s="269"/>
      <c r="S886" s="269"/>
      <c r="T886" s="270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71" t="s">
        <v>257</v>
      </c>
      <c r="AU886" s="271" t="s">
        <v>91</v>
      </c>
      <c r="AV886" s="13" t="s">
        <v>91</v>
      </c>
      <c r="AW886" s="13" t="s">
        <v>38</v>
      </c>
      <c r="AX886" s="13" t="s">
        <v>82</v>
      </c>
      <c r="AY886" s="271" t="s">
        <v>133</v>
      </c>
    </row>
    <row r="887" s="14" customFormat="1">
      <c r="A887" s="14"/>
      <c r="B887" s="272"/>
      <c r="C887" s="273"/>
      <c r="D887" s="251" t="s">
        <v>257</v>
      </c>
      <c r="E887" s="274" t="s">
        <v>1</v>
      </c>
      <c r="F887" s="275" t="s">
        <v>260</v>
      </c>
      <c r="G887" s="273"/>
      <c r="H887" s="276">
        <v>254.60399999999999</v>
      </c>
      <c r="I887" s="277"/>
      <c r="J887" s="273"/>
      <c r="K887" s="273"/>
      <c r="L887" s="278"/>
      <c r="M887" s="279"/>
      <c r="N887" s="280"/>
      <c r="O887" s="280"/>
      <c r="P887" s="280"/>
      <c r="Q887" s="280"/>
      <c r="R887" s="280"/>
      <c r="S887" s="280"/>
      <c r="T887" s="28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82" t="s">
        <v>257</v>
      </c>
      <c r="AU887" s="282" t="s">
        <v>91</v>
      </c>
      <c r="AV887" s="14" t="s">
        <v>152</v>
      </c>
      <c r="AW887" s="14" t="s">
        <v>38</v>
      </c>
      <c r="AX887" s="14" t="s">
        <v>21</v>
      </c>
      <c r="AY887" s="282" t="s">
        <v>133</v>
      </c>
    </row>
    <row r="888" s="2" customFormat="1" ht="21.75" customHeight="1">
      <c r="A888" s="39"/>
      <c r="B888" s="40"/>
      <c r="C888" s="237" t="s">
        <v>1840</v>
      </c>
      <c r="D888" s="237" t="s">
        <v>136</v>
      </c>
      <c r="E888" s="238" t="s">
        <v>1841</v>
      </c>
      <c r="F888" s="239" t="s">
        <v>1842</v>
      </c>
      <c r="G888" s="240" t="s">
        <v>328</v>
      </c>
      <c r="H888" s="241">
        <v>12.535</v>
      </c>
      <c r="I888" s="242"/>
      <c r="J888" s="243">
        <f>ROUND(I888*H888,2)</f>
        <v>0</v>
      </c>
      <c r="K888" s="244"/>
      <c r="L888" s="45"/>
      <c r="M888" s="245" t="s">
        <v>1</v>
      </c>
      <c r="N888" s="246" t="s">
        <v>47</v>
      </c>
      <c r="O888" s="92"/>
      <c r="P888" s="247">
        <f>O888*H888</f>
        <v>0</v>
      </c>
      <c r="Q888" s="247">
        <v>0</v>
      </c>
      <c r="R888" s="247">
        <f>Q888*H888</f>
        <v>0</v>
      </c>
      <c r="S888" s="247">
        <v>0</v>
      </c>
      <c r="T888" s="248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49" t="s">
        <v>152</v>
      </c>
      <c r="AT888" s="249" t="s">
        <v>136</v>
      </c>
      <c r="AU888" s="249" t="s">
        <v>91</v>
      </c>
      <c r="AY888" s="18" t="s">
        <v>133</v>
      </c>
      <c r="BE888" s="250">
        <f>IF(N888="základní",J888,0)</f>
        <v>0</v>
      </c>
      <c r="BF888" s="250">
        <f>IF(N888="snížená",J888,0)</f>
        <v>0</v>
      </c>
      <c r="BG888" s="250">
        <f>IF(N888="zákl. přenesená",J888,0)</f>
        <v>0</v>
      </c>
      <c r="BH888" s="250">
        <f>IF(N888="sníž. přenesená",J888,0)</f>
        <v>0</v>
      </c>
      <c r="BI888" s="250">
        <f>IF(N888="nulová",J888,0)</f>
        <v>0</v>
      </c>
      <c r="BJ888" s="18" t="s">
        <v>21</v>
      </c>
      <c r="BK888" s="250">
        <f>ROUND(I888*H888,2)</f>
        <v>0</v>
      </c>
      <c r="BL888" s="18" t="s">
        <v>152</v>
      </c>
      <c r="BM888" s="249" t="s">
        <v>1843</v>
      </c>
    </row>
    <row r="889" s="13" customFormat="1">
      <c r="A889" s="13"/>
      <c r="B889" s="261"/>
      <c r="C889" s="262"/>
      <c r="D889" s="251" t="s">
        <v>257</v>
      </c>
      <c r="E889" s="263" t="s">
        <v>1</v>
      </c>
      <c r="F889" s="264" t="s">
        <v>1844</v>
      </c>
      <c r="G889" s="262"/>
      <c r="H889" s="265">
        <v>12.535</v>
      </c>
      <c r="I889" s="266"/>
      <c r="J889" s="262"/>
      <c r="K889" s="262"/>
      <c r="L889" s="267"/>
      <c r="M889" s="268"/>
      <c r="N889" s="269"/>
      <c r="O889" s="269"/>
      <c r="P889" s="269"/>
      <c r="Q889" s="269"/>
      <c r="R889" s="269"/>
      <c r="S889" s="269"/>
      <c r="T889" s="270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71" t="s">
        <v>257</v>
      </c>
      <c r="AU889" s="271" t="s">
        <v>91</v>
      </c>
      <c r="AV889" s="13" t="s">
        <v>91</v>
      </c>
      <c r="AW889" s="13" t="s">
        <v>38</v>
      </c>
      <c r="AX889" s="13" t="s">
        <v>21</v>
      </c>
      <c r="AY889" s="271" t="s">
        <v>133</v>
      </c>
    </row>
    <row r="890" s="2" customFormat="1" ht="33" customHeight="1">
      <c r="A890" s="39"/>
      <c r="B890" s="40"/>
      <c r="C890" s="237" t="s">
        <v>1845</v>
      </c>
      <c r="D890" s="237" t="s">
        <v>136</v>
      </c>
      <c r="E890" s="238" t="s">
        <v>1846</v>
      </c>
      <c r="F890" s="239" t="s">
        <v>1847</v>
      </c>
      <c r="G890" s="240" t="s">
        <v>328</v>
      </c>
      <c r="H890" s="241">
        <v>266.72199999999998</v>
      </c>
      <c r="I890" s="242"/>
      <c r="J890" s="243">
        <f>ROUND(I890*H890,2)</f>
        <v>0</v>
      </c>
      <c r="K890" s="244"/>
      <c r="L890" s="45"/>
      <c r="M890" s="245" t="s">
        <v>1</v>
      </c>
      <c r="N890" s="246" t="s">
        <v>47</v>
      </c>
      <c r="O890" s="92"/>
      <c r="P890" s="247">
        <f>O890*H890</f>
        <v>0</v>
      </c>
      <c r="Q890" s="247">
        <v>0</v>
      </c>
      <c r="R890" s="247">
        <f>Q890*H890</f>
        <v>0</v>
      </c>
      <c r="S890" s="247">
        <v>0</v>
      </c>
      <c r="T890" s="248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49" t="s">
        <v>152</v>
      </c>
      <c r="AT890" s="249" t="s">
        <v>136</v>
      </c>
      <c r="AU890" s="249" t="s">
        <v>91</v>
      </c>
      <c r="AY890" s="18" t="s">
        <v>133</v>
      </c>
      <c r="BE890" s="250">
        <f>IF(N890="základní",J890,0)</f>
        <v>0</v>
      </c>
      <c r="BF890" s="250">
        <f>IF(N890="snížená",J890,0)</f>
        <v>0</v>
      </c>
      <c r="BG890" s="250">
        <f>IF(N890="zákl. přenesená",J890,0)</f>
        <v>0</v>
      </c>
      <c r="BH890" s="250">
        <f>IF(N890="sníž. přenesená",J890,0)</f>
        <v>0</v>
      </c>
      <c r="BI890" s="250">
        <f>IF(N890="nulová",J890,0)</f>
        <v>0</v>
      </c>
      <c r="BJ890" s="18" t="s">
        <v>21</v>
      </c>
      <c r="BK890" s="250">
        <f>ROUND(I890*H890,2)</f>
        <v>0</v>
      </c>
      <c r="BL890" s="18" t="s">
        <v>152</v>
      </c>
      <c r="BM890" s="249" t="s">
        <v>1848</v>
      </c>
    </row>
    <row r="891" s="2" customFormat="1">
      <c r="A891" s="39"/>
      <c r="B891" s="40"/>
      <c r="C891" s="41"/>
      <c r="D891" s="251" t="s">
        <v>142</v>
      </c>
      <c r="E891" s="41"/>
      <c r="F891" s="252" t="s">
        <v>1849</v>
      </c>
      <c r="G891" s="41"/>
      <c r="H891" s="41"/>
      <c r="I891" s="145"/>
      <c r="J891" s="41"/>
      <c r="K891" s="41"/>
      <c r="L891" s="45"/>
      <c r="M891" s="253"/>
      <c r="N891" s="254"/>
      <c r="O891" s="92"/>
      <c r="P891" s="92"/>
      <c r="Q891" s="92"/>
      <c r="R891" s="92"/>
      <c r="S891" s="92"/>
      <c r="T891" s="93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T891" s="18" t="s">
        <v>142</v>
      </c>
      <c r="AU891" s="18" t="s">
        <v>91</v>
      </c>
    </row>
    <row r="892" s="13" customFormat="1">
      <c r="A892" s="13"/>
      <c r="B892" s="261"/>
      <c r="C892" s="262"/>
      <c r="D892" s="251" t="s">
        <v>257</v>
      </c>
      <c r="E892" s="263" t="s">
        <v>1</v>
      </c>
      <c r="F892" s="264" t="s">
        <v>1850</v>
      </c>
      <c r="G892" s="262"/>
      <c r="H892" s="265">
        <v>26.021000000000001</v>
      </c>
      <c r="I892" s="266"/>
      <c r="J892" s="262"/>
      <c r="K892" s="262"/>
      <c r="L892" s="267"/>
      <c r="M892" s="268"/>
      <c r="N892" s="269"/>
      <c r="O892" s="269"/>
      <c r="P892" s="269"/>
      <c r="Q892" s="269"/>
      <c r="R892" s="269"/>
      <c r="S892" s="269"/>
      <c r="T892" s="27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71" t="s">
        <v>257</v>
      </c>
      <c r="AU892" s="271" t="s">
        <v>91</v>
      </c>
      <c r="AV892" s="13" t="s">
        <v>91</v>
      </c>
      <c r="AW892" s="13" t="s">
        <v>38</v>
      </c>
      <c r="AX892" s="13" t="s">
        <v>82</v>
      </c>
      <c r="AY892" s="271" t="s">
        <v>133</v>
      </c>
    </row>
    <row r="893" s="13" customFormat="1">
      <c r="A893" s="13"/>
      <c r="B893" s="261"/>
      <c r="C893" s="262"/>
      <c r="D893" s="251" t="s">
        <v>257</v>
      </c>
      <c r="E893" s="263" t="s">
        <v>1</v>
      </c>
      <c r="F893" s="264" t="s">
        <v>1851</v>
      </c>
      <c r="G893" s="262"/>
      <c r="H893" s="265">
        <v>10.956</v>
      </c>
      <c r="I893" s="266"/>
      <c r="J893" s="262"/>
      <c r="K893" s="262"/>
      <c r="L893" s="267"/>
      <c r="M893" s="268"/>
      <c r="N893" s="269"/>
      <c r="O893" s="269"/>
      <c r="P893" s="269"/>
      <c r="Q893" s="269"/>
      <c r="R893" s="269"/>
      <c r="S893" s="269"/>
      <c r="T893" s="270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71" t="s">
        <v>257</v>
      </c>
      <c r="AU893" s="271" t="s">
        <v>91</v>
      </c>
      <c r="AV893" s="13" t="s">
        <v>91</v>
      </c>
      <c r="AW893" s="13" t="s">
        <v>38</v>
      </c>
      <c r="AX893" s="13" t="s">
        <v>82</v>
      </c>
      <c r="AY893" s="271" t="s">
        <v>133</v>
      </c>
    </row>
    <row r="894" s="13" customFormat="1">
      <c r="A894" s="13"/>
      <c r="B894" s="261"/>
      <c r="C894" s="262"/>
      <c r="D894" s="251" t="s">
        <v>257</v>
      </c>
      <c r="E894" s="263" t="s">
        <v>1</v>
      </c>
      <c r="F894" s="264" t="s">
        <v>1852</v>
      </c>
      <c r="G894" s="262"/>
      <c r="H894" s="265">
        <v>21.622</v>
      </c>
      <c r="I894" s="266"/>
      <c r="J894" s="262"/>
      <c r="K894" s="262"/>
      <c r="L894" s="267"/>
      <c r="M894" s="268"/>
      <c r="N894" s="269"/>
      <c r="O894" s="269"/>
      <c r="P894" s="269"/>
      <c r="Q894" s="269"/>
      <c r="R894" s="269"/>
      <c r="S894" s="269"/>
      <c r="T894" s="27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71" t="s">
        <v>257</v>
      </c>
      <c r="AU894" s="271" t="s">
        <v>91</v>
      </c>
      <c r="AV894" s="13" t="s">
        <v>91</v>
      </c>
      <c r="AW894" s="13" t="s">
        <v>38</v>
      </c>
      <c r="AX894" s="13" t="s">
        <v>82</v>
      </c>
      <c r="AY894" s="271" t="s">
        <v>133</v>
      </c>
    </row>
    <row r="895" s="13" customFormat="1">
      <c r="A895" s="13"/>
      <c r="B895" s="261"/>
      <c r="C895" s="262"/>
      <c r="D895" s="251" t="s">
        <v>257</v>
      </c>
      <c r="E895" s="263" t="s">
        <v>1</v>
      </c>
      <c r="F895" s="264" t="s">
        <v>1853</v>
      </c>
      <c r="G895" s="262"/>
      <c r="H895" s="265">
        <v>31.361999999999998</v>
      </c>
      <c r="I895" s="266"/>
      <c r="J895" s="262"/>
      <c r="K895" s="262"/>
      <c r="L895" s="267"/>
      <c r="M895" s="268"/>
      <c r="N895" s="269"/>
      <c r="O895" s="269"/>
      <c r="P895" s="269"/>
      <c r="Q895" s="269"/>
      <c r="R895" s="269"/>
      <c r="S895" s="269"/>
      <c r="T895" s="270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71" t="s">
        <v>257</v>
      </c>
      <c r="AU895" s="271" t="s">
        <v>91</v>
      </c>
      <c r="AV895" s="13" t="s">
        <v>91</v>
      </c>
      <c r="AW895" s="13" t="s">
        <v>38</v>
      </c>
      <c r="AX895" s="13" t="s">
        <v>82</v>
      </c>
      <c r="AY895" s="271" t="s">
        <v>133</v>
      </c>
    </row>
    <row r="896" s="13" customFormat="1">
      <c r="A896" s="13"/>
      <c r="B896" s="261"/>
      <c r="C896" s="262"/>
      <c r="D896" s="251" t="s">
        <v>257</v>
      </c>
      <c r="E896" s="263" t="s">
        <v>1</v>
      </c>
      <c r="F896" s="264" t="s">
        <v>1854</v>
      </c>
      <c r="G896" s="262"/>
      <c r="H896" s="265">
        <v>68.039000000000001</v>
      </c>
      <c r="I896" s="266"/>
      <c r="J896" s="262"/>
      <c r="K896" s="262"/>
      <c r="L896" s="267"/>
      <c r="M896" s="268"/>
      <c r="N896" s="269"/>
      <c r="O896" s="269"/>
      <c r="P896" s="269"/>
      <c r="Q896" s="269"/>
      <c r="R896" s="269"/>
      <c r="S896" s="269"/>
      <c r="T896" s="27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71" t="s">
        <v>257</v>
      </c>
      <c r="AU896" s="271" t="s">
        <v>91</v>
      </c>
      <c r="AV896" s="13" t="s">
        <v>91</v>
      </c>
      <c r="AW896" s="13" t="s">
        <v>38</v>
      </c>
      <c r="AX896" s="13" t="s">
        <v>82</v>
      </c>
      <c r="AY896" s="271" t="s">
        <v>133</v>
      </c>
    </row>
    <row r="897" s="13" customFormat="1">
      <c r="A897" s="13"/>
      <c r="B897" s="261"/>
      <c r="C897" s="262"/>
      <c r="D897" s="251" t="s">
        <v>257</v>
      </c>
      <c r="E897" s="263" t="s">
        <v>1</v>
      </c>
      <c r="F897" s="264" t="s">
        <v>1855</v>
      </c>
      <c r="G897" s="262"/>
      <c r="H897" s="265">
        <v>98.686000000000007</v>
      </c>
      <c r="I897" s="266"/>
      <c r="J897" s="262"/>
      <c r="K897" s="262"/>
      <c r="L897" s="267"/>
      <c r="M897" s="268"/>
      <c r="N897" s="269"/>
      <c r="O897" s="269"/>
      <c r="P897" s="269"/>
      <c r="Q897" s="269"/>
      <c r="R897" s="269"/>
      <c r="S897" s="269"/>
      <c r="T897" s="270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71" t="s">
        <v>257</v>
      </c>
      <c r="AU897" s="271" t="s">
        <v>91</v>
      </c>
      <c r="AV897" s="13" t="s">
        <v>91</v>
      </c>
      <c r="AW897" s="13" t="s">
        <v>38</v>
      </c>
      <c r="AX897" s="13" t="s">
        <v>82</v>
      </c>
      <c r="AY897" s="271" t="s">
        <v>133</v>
      </c>
    </row>
    <row r="898" s="13" customFormat="1">
      <c r="A898" s="13"/>
      <c r="B898" s="261"/>
      <c r="C898" s="262"/>
      <c r="D898" s="251" t="s">
        <v>257</v>
      </c>
      <c r="E898" s="263" t="s">
        <v>1</v>
      </c>
      <c r="F898" s="264" t="s">
        <v>1856</v>
      </c>
      <c r="G898" s="262"/>
      <c r="H898" s="265">
        <v>10.036</v>
      </c>
      <c r="I898" s="266"/>
      <c r="J898" s="262"/>
      <c r="K898" s="262"/>
      <c r="L898" s="267"/>
      <c r="M898" s="268"/>
      <c r="N898" s="269"/>
      <c r="O898" s="269"/>
      <c r="P898" s="269"/>
      <c r="Q898" s="269"/>
      <c r="R898" s="269"/>
      <c r="S898" s="269"/>
      <c r="T898" s="270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71" t="s">
        <v>257</v>
      </c>
      <c r="AU898" s="271" t="s">
        <v>91</v>
      </c>
      <c r="AV898" s="13" t="s">
        <v>91</v>
      </c>
      <c r="AW898" s="13" t="s">
        <v>38</v>
      </c>
      <c r="AX898" s="13" t="s">
        <v>82</v>
      </c>
      <c r="AY898" s="271" t="s">
        <v>133</v>
      </c>
    </row>
    <row r="899" s="14" customFormat="1">
      <c r="A899" s="14"/>
      <c r="B899" s="272"/>
      <c r="C899" s="273"/>
      <c r="D899" s="251" t="s">
        <v>257</v>
      </c>
      <c r="E899" s="274" t="s">
        <v>1</v>
      </c>
      <c r="F899" s="275" t="s">
        <v>260</v>
      </c>
      <c r="G899" s="273"/>
      <c r="H899" s="276">
        <v>266.72200000000004</v>
      </c>
      <c r="I899" s="277"/>
      <c r="J899" s="273"/>
      <c r="K899" s="273"/>
      <c r="L899" s="278"/>
      <c r="M899" s="279"/>
      <c r="N899" s="280"/>
      <c r="O899" s="280"/>
      <c r="P899" s="280"/>
      <c r="Q899" s="280"/>
      <c r="R899" s="280"/>
      <c r="S899" s="280"/>
      <c r="T899" s="28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82" t="s">
        <v>257</v>
      </c>
      <c r="AU899" s="282" t="s">
        <v>91</v>
      </c>
      <c r="AV899" s="14" t="s">
        <v>152</v>
      </c>
      <c r="AW899" s="14" t="s">
        <v>38</v>
      </c>
      <c r="AX899" s="14" t="s">
        <v>21</v>
      </c>
      <c r="AY899" s="282" t="s">
        <v>133</v>
      </c>
    </row>
    <row r="900" s="2" customFormat="1" ht="16.5" customHeight="1">
      <c r="A900" s="39"/>
      <c r="B900" s="40"/>
      <c r="C900" s="237" t="s">
        <v>1857</v>
      </c>
      <c r="D900" s="237" t="s">
        <v>136</v>
      </c>
      <c r="E900" s="238" t="s">
        <v>1858</v>
      </c>
      <c r="F900" s="239" t="s">
        <v>1859</v>
      </c>
      <c r="G900" s="240" t="s">
        <v>328</v>
      </c>
      <c r="H900" s="241">
        <v>773.36500000000001</v>
      </c>
      <c r="I900" s="242"/>
      <c r="J900" s="243">
        <f>ROUND(I900*H900,2)</f>
        <v>0</v>
      </c>
      <c r="K900" s="244"/>
      <c r="L900" s="45"/>
      <c r="M900" s="245" t="s">
        <v>1</v>
      </c>
      <c r="N900" s="246" t="s">
        <v>47</v>
      </c>
      <c r="O900" s="92"/>
      <c r="P900" s="247">
        <f>O900*H900</f>
        <v>0</v>
      </c>
      <c r="Q900" s="247">
        <v>0</v>
      </c>
      <c r="R900" s="247">
        <f>Q900*H900</f>
        <v>0</v>
      </c>
      <c r="S900" s="247">
        <v>0</v>
      </c>
      <c r="T900" s="248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49" t="s">
        <v>152</v>
      </c>
      <c r="AT900" s="249" t="s">
        <v>136</v>
      </c>
      <c r="AU900" s="249" t="s">
        <v>91</v>
      </c>
      <c r="AY900" s="18" t="s">
        <v>133</v>
      </c>
      <c r="BE900" s="250">
        <f>IF(N900="základní",J900,0)</f>
        <v>0</v>
      </c>
      <c r="BF900" s="250">
        <f>IF(N900="snížená",J900,0)</f>
        <v>0</v>
      </c>
      <c r="BG900" s="250">
        <f>IF(N900="zákl. přenesená",J900,0)</f>
        <v>0</v>
      </c>
      <c r="BH900" s="250">
        <f>IF(N900="sníž. přenesená",J900,0)</f>
        <v>0</v>
      </c>
      <c r="BI900" s="250">
        <f>IF(N900="nulová",J900,0)</f>
        <v>0</v>
      </c>
      <c r="BJ900" s="18" t="s">
        <v>21</v>
      </c>
      <c r="BK900" s="250">
        <f>ROUND(I900*H900,2)</f>
        <v>0</v>
      </c>
      <c r="BL900" s="18" t="s">
        <v>152</v>
      </c>
      <c r="BM900" s="249" t="s">
        <v>1860</v>
      </c>
    </row>
    <row r="901" s="2" customFormat="1" ht="21.75" customHeight="1">
      <c r="A901" s="39"/>
      <c r="B901" s="40"/>
      <c r="C901" s="237" t="s">
        <v>1861</v>
      </c>
      <c r="D901" s="237" t="s">
        <v>136</v>
      </c>
      <c r="E901" s="238" t="s">
        <v>1862</v>
      </c>
      <c r="F901" s="239" t="s">
        <v>1863</v>
      </c>
      <c r="G901" s="240" t="s">
        <v>328</v>
      </c>
      <c r="H901" s="241">
        <v>773.36500000000001</v>
      </c>
      <c r="I901" s="242"/>
      <c r="J901" s="243">
        <f>ROUND(I901*H901,2)</f>
        <v>0</v>
      </c>
      <c r="K901" s="244"/>
      <c r="L901" s="45"/>
      <c r="M901" s="245" t="s">
        <v>1</v>
      </c>
      <c r="N901" s="246" t="s">
        <v>47</v>
      </c>
      <c r="O901" s="92"/>
      <c r="P901" s="247">
        <f>O901*H901</f>
        <v>0</v>
      </c>
      <c r="Q901" s="247">
        <v>0</v>
      </c>
      <c r="R901" s="247">
        <f>Q901*H901</f>
        <v>0</v>
      </c>
      <c r="S901" s="247">
        <v>0</v>
      </c>
      <c r="T901" s="248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49" t="s">
        <v>152</v>
      </c>
      <c r="AT901" s="249" t="s">
        <v>136</v>
      </c>
      <c r="AU901" s="249" t="s">
        <v>91</v>
      </c>
      <c r="AY901" s="18" t="s">
        <v>133</v>
      </c>
      <c r="BE901" s="250">
        <f>IF(N901="základní",J901,0)</f>
        <v>0</v>
      </c>
      <c r="BF901" s="250">
        <f>IF(N901="snížená",J901,0)</f>
        <v>0</v>
      </c>
      <c r="BG901" s="250">
        <f>IF(N901="zákl. přenesená",J901,0)</f>
        <v>0</v>
      </c>
      <c r="BH901" s="250">
        <f>IF(N901="sníž. přenesená",J901,0)</f>
        <v>0</v>
      </c>
      <c r="BI901" s="250">
        <f>IF(N901="nulová",J901,0)</f>
        <v>0</v>
      </c>
      <c r="BJ901" s="18" t="s">
        <v>21</v>
      </c>
      <c r="BK901" s="250">
        <f>ROUND(I901*H901,2)</f>
        <v>0</v>
      </c>
      <c r="BL901" s="18" t="s">
        <v>152</v>
      </c>
      <c r="BM901" s="249" t="s">
        <v>1864</v>
      </c>
    </row>
    <row r="902" s="2" customFormat="1" ht="16.5" customHeight="1">
      <c r="A902" s="39"/>
      <c r="B902" s="40"/>
      <c r="C902" s="237" t="s">
        <v>1865</v>
      </c>
      <c r="D902" s="237" t="s">
        <v>136</v>
      </c>
      <c r="E902" s="238" t="s">
        <v>1866</v>
      </c>
      <c r="F902" s="239" t="s">
        <v>1867</v>
      </c>
      <c r="G902" s="240" t="s">
        <v>328</v>
      </c>
      <c r="H902" s="241">
        <v>14693.935</v>
      </c>
      <c r="I902" s="242"/>
      <c r="J902" s="243">
        <f>ROUND(I902*H902,2)</f>
        <v>0</v>
      </c>
      <c r="K902" s="244"/>
      <c r="L902" s="45"/>
      <c r="M902" s="245" t="s">
        <v>1</v>
      </c>
      <c r="N902" s="246" t="s">
        <v>47</v>
      </c>
      <c r="O902" s="92"/>
      <c r="P902" s="247">
        <f>O902*H902</f>
        <v>0</v>
      </c>
      <c r="Q902" s="247">
        <v>0</v>
      </c>
      <c r="R902" s="247">
        <f>Q902*H902</f>
        <v>0</v>
      </c>
      <c r="S902" s="247">
        <v>0</v>
      </c>
      <c r="T902" s="248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49" t="s">
        <v>152</v>
      </c>
      <c r="AT902" s="249" t="s">
        <v>136</v>
      </c>
      <c r="AU902" s="249" t="s">
        <v>91</v>
      </c>
      <c r="AY902" s="18" t="s">
        <v>133</v>
      </c>
      <c r="BE902" s="250">
        <f>IF(N902="základní",J902,0)</f>
        <v>0</v>
      </c>
      <c r="BF902" s="250">
        <f>IF(N902="snížená",J902,0)</f>
        <v>0</v>
      </c>
      <c r="BG902" s="250">
        <f>IF(N902="zákl. přenesená",J902,0)</f>
        <v>0</v>
      </c>
      <c r="BH902" s="250">
        <f>IF(N902="sníž. přenesená",J902,0)</f>
        <v>0</v>
      </c>
      <c r="BI902" s="250">
        <f>IF(N902="nulová",J902,0)</f>
        <v>0</v>
      </c>
      <c r="BJ902" s="18" t="s">
        <v>21</v>
      </c>
      <c r="BK902" s="250">
        <f>ROUND(I902*H902,2)</f>
        <v>0</v>
      </c>
      <c r="BL902" s="18" t="s">
        <v>152</v>
      </c>
      <c r="BM902" s="249" t="s">
        <v>1868</v>
      </c>
    </row>
    <row r="903" s="2" customFormat="1">
      <c r="A903" s="39"/>
      <c r="B903" s="40"/>
      <c r="C903" s="41"/>
      <c r="D903" s="251" t="s">
        <v>142</v>
      </c>
      <c r="E903" s="41"/>
      <c r="F903" s="252" t="s">
        <v>1869</v>
      </c>
      <c r="G903" s="41"/>
      <c r="H903" s="41"/>
      <c r="I903" s="145"/>
      <c r="J903" s="41"/>
      <c r="K903" s="41"/>
      <c r="L903" s="45"/>
      <c r="M903" s="253"/>
      <c r="N903" s="254"/>
      <c r="O903" s="92"/>
      <c r="P903" s="92"/>
      <c r="Q903" s="92"/>
      <c r="R903" s="92"/>
      <c r="S903" s="92"/>
      <c r="T903" s="93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T903" s="18" t="s">
        <v>142</v>
      </c>
      <c r="AU903" s="18" t="s">
        <v>91</v>
      </c>
    </row>
    <row r="904" s="13" customFormat="1">
      <c r="A904" s="13"/>
      <c r="B904" s="261"/>
      <c r="C904" s="262"/>
      <c r="D904" s="251" t="s">
        <v>257</v>
      </c>
      <c r="E904" s="262"/>
      <c r="F904" s="264" t="s">
        <v>1870</v>
      </c>
      <c r="G904" s="262"/>
      <c r="H904" s="265">
        <v>14693.935</v>
      </c>
      <c r="I904" s="266"/>
      <c r="J904" s="262"/>
      <c r="K904" s="262"/>
      <c r="L904" s="267"/>
      <c r="M904" s="268"/>
      <c r="N904" s="269"/>
      <c r="O904" s="269"/>
      <c r="P904" s="269"/>
      <c r="Q904" s="269"/>
      <c r="R904" s="269"/>
      <c r="S904" s="269"/>
      <c r="T904" s="270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71" t="s">
        <v>257</v>
      </c>
      <c r="AU904" s="271" t="s">
        <v>91</v>
      </c>
      <c r="AV904" s="13" t="s">
        <v>91</v>
      </c>
      <c r="AW904" s="13" t="s">
        <v>4</v>
      </c>
      <c r="AX904" s="13" t="s">
        <v>21</v>
      </c>
      <c r="AY904" s="271" t="s">
        <v>133</v>
      </c>
    </row>
    <row r="905" s="2" customFormat="1" ht="21.75" customHeight="1">
      <c r="A905" s="39"/>
      <c r="B905" s="40"/>
      <c r="C905" s="237" t="s">
        <v>1871</v>
      </c>
      <c r="D905" s="237" t="s">
        <v>136</v>
      </c>
      <c r="E905" s="238" t="s">
        <v>696</v>
      </c>
      <c r="F905" s="239" t="s">
        <v>697</v>
      </c>
      <c r="G905" s="240" t="s">
        <v>328</v>
      </c>
      <c r="H905" s="241">
        <v>144.785</v>
      </c>
      <c r="I905" s="242"/>
      <c r="J905" s="243">
        <f>ROUND(I905*H905,2)</f>
        <v>0</v>
      </c>
      <c r="K905" s="244"/>
      <c r="L905" s="45"/>
      <c r="M905" s="245" t="s">
        <v>1</v>
      </c>
      <c r="N905" s="246" t="s">
        <v>47</v>
      </c>
      <c r="O905" s="92"/>
      <c r="P905" s="247">
        <f>O905*H905</f>
        <v>0</v>
      </c>
      <c r="Q905" s="247">
        <v>0</v>
      </c>
      <c r="R905" s="247">
        <f>Q905*H905</f>
        <v>0</v>
      </c>
      <c r="S905" s="247">
        <v>0</v>
      </c>
      <c r="T905" s="248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49" t="s">
        <v>152</v>
      </c>
      <c r="AT905" s="249" t="s">
        <v>136</v>
      </c>
      <c r="AU905" s="249" t="s">
        <v>91</v>
      </c>
      <c r="AY905" s="18" t="s">
        <v>133</v>
      </c>
      <c r="BE905" s="250">
        <f>IF(N905="základní",J905,0)</f>
        <v>0</v>
      </c>
      <c r="BF905" s="250">
        <f>IF(N905="snížená",J905,0)</f>
        <v>0</v>
      </c>
      <c r="BG905" s="250">
        <f>IF(N905="zákl. přenesená",J905,0)</f>
        <v>0</v>
      </c>
      <c r="BH905" s="250">
        <f>IF(N905="sníž. přenesená",J905,0)</f>
        <v>0</v>
      </c>
      <c r="BI905" s="250">
        <f>IF(N905="nulová",J905,0)</f>
        <v>0</v>
      </c>
      <c r="BJ905" s="18" t="s">
        <v>21</v>
      </c>
      <c r="BK905" s="250">
        <f>ROUND(I905*H905,2)</f>
        <v>0</v>
      </c>
      <c r="BL905" s="18" t="s">
        <v>152</v>
      </c>
      <c r="BM905" s="249" t="s">
        <v>1872</v>
      </c>
    </row>
    <row r="906" s="13" customFormat="1">
      <c r="A906" s="13"/>
      <c r="B906" s="261"/>
      <c r="C906" s="262"/>
      <c r="D906" s="251" t="s">
        <v>257</v>
      </c>
      <c r="E906" s="263" t="s">
        <v>1</v>
      </c>
      <c r="F906" s="264" t="s">
        <v>1873</v>
      </c>
      <c r="G906" s="262"/>
      <c r="H906" s="265">
        <v>43.424999999999997</v>
      </c>
      <c r="I906" s="266"/>
      <c r="J906" s="262"/>
      <c r="K906" s="262"/>
      <c r="L906" s="267"/>
      <c r="M906" s="268"/>
      <c r="N906" s="269"/>
      <c r="O906" s="269"/>
      <c r="P906" s="269"/>
      <c r="Q906" s="269"/>
      <c r="R906" s="269"/>
      <c r="S906" s="269"/>
      <c r="T906" s="270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71" t="s">
        <v>257</v>
      </c>
      <c r="AU906" s="271" t="s">
        <v>91</v>
      </c>
      <c r="AV906" s="13" t="s">
        <v>91</v>
      </c>
      <c r="AW906" s="13" t="s">
        <v>38</v>
      </c>
      <c r="AX906" s="13" t="s">
        <v>82</v>
      </c>
      <c r="AY906" s="271" t="s">
        <v>133</v>
      </c>
    </row>
    <row r="907" s="13" customFormat="1">
      <c r="A907" s="13"/>
      <c r="B907" s="261"/>
      <c r="C907" s="262"/>
      <c r="D907" s="251" t="s">
        <v>257</v>
      </c>
      <c r="E907" s="263" t="s">
        <v>1</v>
      </c>
      <c r="F907" s="264" t="s">
        <v>1874</v>
      </c>
      <c r="G907" s="262"/>
      <c r="H907" s="265">
        <v>101.36</v>
      </c>
      <c r="I907" s="266"/>
      <c r="J907" s="262"/>
      <c r="K907" s="262"/>
      <c r="L907" s="267"/>
      <c r="M907" s="268"/>
      <c r="N907" s="269"/>
      <c r="O907" s="269"/>
      <c r="P907" s="269"/>
      <c r="Q907" s="269"/>
      <c r="R907" s="269"/>
      <c r="S907" s="269"/>
      <c r="T907" s="27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71" t="s">
        <v>257</v>
      </c>
      <c r="AU907" s="271" t="s">
        <v>91</v>
      </c>
      <c r="AV907" s="13" t="s">
        <v>91</v>
      </c>
      <c r="AW907" s="13" t="s">
        <v>38</v>
      </c>
      <c r="AX907" s="13" t="s">
        <v>82</v>
      </c>
      <c r="AY907" s="271" t="s">
        <v>133</v>
      </c>
    </row>
    <row r="908" s="14" customFormat="1">
      <c r="A908" s="14"/>
      <c r="B908" s="272"/>
      <c r="C908" s="273"/>
      <c r="D908" s="251" t="s">
        <v>257</v>
      </c>
      <c r="E908" s="274" t="s">
        <v>1</v>
      </c>
      <c r="F908" s="275" t="s">
        <v>260</v>
      </c>
      <c r="G908" s="273"/>
      <c r="H908" s="276">
        <v>144.785</v>
      </c>
      <c r="I908" s="277"/>
      <c r="J908" s="273"/>
      <c r="K908" s="273"/>
      <c r="L908" s="278"/>
      <c r="M908" s="279"/>
      <c r="N908" s="280"/>
      <c r="O908" s="280"/>
      <c r="P908" s="280"/>
      <c r="Q908" s="280"/>
      <c r="R908" s="280"/>
      <c r="S908" s="280"/>
      <c r="T908" s="28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82" t="s">
        <v>257</v>
      </c>
      <c r="AU908" s="282" t="s">
        <v>91</v>
      </c>
      <c r="AV908" s="14" t="s">
        <v>152</v>
      </c>
      <c r="AW908" s="14" t="s">
        <v>38</v>
      </c>
      <c r="AX908" s="14" t="s">
        <v>21</v>
      </c>
      <c r="AY908" s="282" t="s">
        <v>133</v>
      </c>
    </row>
    <row r="909" s="2" customFormat="1" ht="21.75" customHeight="1">
      <c r="A909" s="39"/>
      <c r="B909" s="40"/>
      <c r="C909" s="237" t="s">
        <v>1875</v>
      </c>
      <c r="D909" s="237" t="s">
        <v>136</v>
      </c>
      <c r="E909" s="238" t="s">
        <v>1876</v>
      </c>
      <c r="F909" s="239" t="s">
        <v>1877</v>
      </c>
      <c r="G909" s="240" t="s">
        <v>328</v>
      </c>
      <c r="H909" s="241">
        <v>12.535</v>
      </c>
      <c r="I909" s="242"/>
      <c r="J909" s="243">
        <f>ROUND(I909*H909,2)</f>
        <v>0</v>
      </c>
      <c r="K909" s="244"/>
      <c r="L909" s="45"/>
      <c r="M909" s="245" t="s">
        <v>1</v>
      </c>
      <c r="N909" s="246" t="s">
        <v>47</v>
      </c>
      <c r="O909" s="92"/>
      <c r="P909" s="247">
        <f>O909*H909</f>
        <v>0</v>
      </c>
      <c r="Q909" s="247">
        <v>0</v>
      </c>
      <c r="R909" s="247">
        <f>Q909*H909</f>
        <v>0</v>
      </c>
      <c r="S909" s="247">
        <v>0</v>
      </c>
      <c r="T909" s="248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49" t="s">
        <v>152</v>
      </c>
      <c r="AT909" s="249" t="s">
        <v>136</v>
      </c>
      <c r="AU909" s="249" t="s">
        <v>91</v>
      </c>
      <c r="AY909" s="18" t="s">
        <v>133</v>
      </c>
      <c r="BE909" s="250">
        <f>IF(N909="základní",J909,0)</f>
        <v>0</v>
      </c>
      <c r="BF909" s="250">
        <f>IF(N909="snížená",J909,0)</f>
        <v>0</v>
      </c>
      <c r="BG909" s="250">
        <f>IF(N909="zákl. přenesená",J909,0)</f>
        <v>0</v>
      </c>
      <c r="BH909" s="250">
        <f>IF(N909="sníž. přenesená",J909,0)</f>
        <v>0</v>
      </c>
      <c r="BI909" s="250">
        <f>IF(N909="nulová",J909,0)</f>
        <v>0</v>
      </c>
      <c r="BJ909" s="18" t="s">
        <v>21</v>
      </c>
      <c r="BK909" s="250">
        <f>ROUND(I909*H909,2)</f>
        <v>0</v>
      </c>
      <c r="BL909" s="18" t="s">
        <v>152</v>
      </c>
      <c r="BM909" s="249" t="s">
        <v>1878</v>
      </c>
    </row>
    <row r="910" s="13" customFormat="1">
      <c r="A910" s="13"/>
      <c r="B910" s="261"/>
      <c r="C910" s="262"/>
      <c r="D910" s="251" t="s">
        <v>257</v>
      </c>
      <c r="E910" s="263" t="s">
        <v>1</v>
      </c>
      <c r="F910" s="264" t="s">
        <v>1879</v>
      </c>
      <c r="G910" s="262"/>
      <c r="H910" s="265">
        <v>12.535</v>
      </c>
      <c r="I910" s="266"/>
      <c r="J910" s="262"/>
      <c r="K910" s="262"/>
      <c r="L910" s="267"/>
      <c r="M910" s="268"/>
      <c r="N910" s="269"/>
      <c r="O910" s="269"/>
      <c r="P910" s="269"/>
      <c r="Q910" s="269"/>
      <c r="R910" s="269"/>
      <c r="S910" s="269"/>
      <c r="T910" s="270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71" t="s">
        <v>257</v>
      </c>
      <c r="AU910" s="271" t="s">
        <v>91</v>
      </c>
      <c r="AV910" s="13" t="s">
        <v>91</v>
      </c>
      <c r="AW910" s="13" t="s">
        <v>38</v>
      </c>
      <c r="AX910" s="13" t="s">
        <v>21</v>
      </c>
      <c r="AY910" s="271" t="s">
        <v>133</v>
      </c>
    </row>
    <row r="911" s="2" customFormat="1" ht="21.75" customHeight="1">
      <c r="A911" s="39"/>
      <c r="B911" s="40"/>
      <c r="C911" s="237" t="s">
        <v>1880</v>
      </c>
      <c r="D911" s="237" t="s">
        <v>136</v>
      </c>
      <c r="E911" s="238" t="s">
        <v>700</v>
      </c>
      <c r="F911" s="239" t="s">
        <v>327</v>
      </c>
      <c r="G911" s="240" t="s">
        <v>328</v>
      </c>
      <c r="H911" s="241">
        <v>239.374</v>
      </c>
      <c r="I911" s="242"/>
      <c r="J911" s="243">
        <f>ROUND(I911*H911,2)</f>
        <v>0</v>
      </c>
      <c r="K911" s="244"/>
      <c r="L911" s="45"/>
      <c r="M911" s="245" t="s">
        <v>1</v>
      </c>
      <c r="N911" s="246" t="s">
        <v>47</v>
      </c>
      <c r="O911" s="92"/>
      <c r="P911" s="247">
        <f>O911*H911</f>
        <v>0</v>
      </c>
      <c r="Q911" s="247">
        <v>0</v>
      </c>
      <c r="R911" s="247">
        <f>Q911*H911</f>
        <v>0</v>
      </c>
      <c r="S911" s="247">
        <v>0</v>
      </c>
      <c r="T911" s="248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49" t="s">
        <v>152</v>
      </c>
      <c r="AT911" s="249" t="s">
        <v>136</v>
      </c>
      <c r="AU911" s="249" t="s">
        <v>91</v>
      </c>
      <c r="AY911" s="18" t="s">
        <v>133</v>
      </c>
      <c r="BE911" s="250">
        <f>IF(N911="základní",J911,0)</f>
        <v>0</v>
      </c>
      <c r="BF911" s="250">
        <f>IF(N911="snížená",J911,0)</f>
        <v>0</v>
      </c>
      <c r="BG911" s="250">
        <f>IF(N911="zákl. přenesená",J911,0)</f>
        <v>0</v>
      </c>
      <c r="BH911" s="250">
        <f>IF(N911="sníž. přenesená",J911,0)</f>
        <v>0</v>
      </c>
      <c r="BI911" s="250">
        <f>IF(N911="nulová",J911,0)</f>
        <v>0</v>
      </c>
      <c r="BJ911" s="18" t="s">
        <v>21</v>
      </c>
      <c r="BK911" s="250">
        <f>ROUND(I911*H911,2)</f>
        <v>0</v>
      </c>
      <c r="BL911" s="18" t="s">
        <v>152</v>
      </c>
      <c r="BM911" s="249" t="s">
        <v>1881</v>
      </c>
    </row>
    <row r="912" s="13" customFormat="1">
      <c r="A912" s="13"/>
      <c r="B912" s="261"/>
      <c r="C912" s="262"/>
      <c r="D912" s="251" t="s">
        <v>257</v>
      </c>
      <c r="E912" s="263" t="s">
        <v>1</v>
      </c>
      <c r="F912" s="264" t="s">
        <v>1882</v>
      </c>
      <c r="G912" s="262"/>
      <c r="H912" s="265">
        <v>1.9199999999999999</v>
      </c>
      <c r="I912" s="266"/>
      <c r="J912" s="262"/>
      <c r="K912" s="262"/>
      <c r="L912" s="267"/>
      <c r="M912" s="268"/>
      <c r="N912" s="269"/>
      <c r="O912" s="269"/>
      <c r="P912" s="269"/>
      <c r="Q912" s="269"/>
      <c r="R912" s="269"/>
      <c r="S912" s="269"/>
      <c r="T912" s="270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71" t="s">
        <v>257</v>
      </c>
      <c r="AU912" s="271" t="s">
        <v>91</v>
      </c>
      <c r="AV912" s="13" t="s">
        <v>91</v>
      </c>
      <c r="AW912" s="13" t="s">
        <v>38</v>
      </c>
      <c r="AX912" s="13" t="s">
        <v>82</v>
      </c>
      <c r="AY912" s="271" t="s">
        <v>133</v>
      </c>
    </row>
    <row r="913" s="13" customFormat="1">
      <c r="A913" s="13"/>
      <c r="B913" s="261"/>
      <c r="C913" s="262"/>
      <c r="D913" s="251" t="s">
        <v>257</v>
      </c>
      <c r="E913" s="263" t="s">
        <v>1</v>
      </c>
      <c r="F913" s="264" t="s">
        <v>1883</v>
      </c>
      <c r="G913" s="262"/>
      <c r="H913" s="265">
        <v>66.420000000000002</v>
      </c>
      <c r="I913" s="266"/>
      <c r="J913" s="262"/>
      <c r="K913" s="262"/>
      <c r="L913" s="267"/>
      <c r="M913" s="268"/>
      <c r="N913" s="269"/>
      <c r="O913" s="269"/>
      <c r="P913" s="269"/>
      <c r="Q913" s="269"/>
      <c r="R913" s="269"/>
      <c r="S913" s="269"/>
      <c r="T913" s="270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71" t="s">
        <v>257</v>
      </c>
      <c r="AU913" s="271" t="s">
        <v>91</v>
      </c>
      <c r="AV913" s="13" t="s">
        <v>91</v>
      </c>
      <c r="AW913" s="13" t="s">
        <v>38</v>
      </c>
      <c r="AX913" s="13" t="s">
        <v>82</v>
      </c>
      <c r="AY913" s="271" t="s">
        <v>133</v>
      </c>
    </row>
    <row r="914" s="13" customFormat="1">
      <c r="A914" s="13"/>
      <c r="B914" s="261"/>
      <c r="C914" s="262"/>
      <c r="D914" s="251" t="s">
        <v>257</v>
      </c>
      <c r="E914" s="263" t="s">
        <v>1</v>
      </c>
      <c r="F914" s="264" t="s">
        <v>1884</v>
      </c>
      <c r="G914" s="262"/>
      <c r="H914" s="265">
        <v>38.600000000000001</v>
      </c>
      <c r="I914" s="266"/>
      <c r="J914" s="262"/>
      <c r="K914" s="262"/>
      <c r="L914" s="267"/>
      <c r="M914" s="268"/>
      <c r="N914" s="269"/>
      <c r="O914" s="269"/>
      <c r="P914" s="269"/>
      <c r="Q914" s="269"/>
      <c r="R914" s="269"/>
      <c r="S914" s="269"/>
      <c r="T914" s="270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71" t="s">
        <v>257</v>
      </c>
      <c r="AU914" s="271" t="s">
        <v>91</v>
      </c>
      <c r="AV914" s="13" t="s">
        <v>91</v>
      </c>
      <c r="AW914" s="13" t="s">
        <v>38</v>
      </c>
      <c r="AX914" s="13" t="s">
        <v>82</v>
      </c>
      <c r="AY914" s="271" t="s">
        <v>133</v>
      </c>
    </row>
    <row r="915" s="13" customFormat="1">
      <c r="A915" s="13"/>
      <c r="B915" s="261"/>
      <c r="C915" s="262"/>
      <c r="D915" s="251" t="s">
        <v>257</v>
      </c>
      <c r="E915" s="263" t="s">
        <v>1</v>
      </c>
      <c r="F915" s="264" t="s">
        <v>1885</v>
      </c>
      <c r="G915" s="262"/>
      <c r="H915" s="265">
        <v>90.097999999999999</v>
      </c>
      <c r="I915" s="266"/>
      <c r="J915" s="262"/>
      <c r="K915" s="262"/>
      <c r="L915" s="267"/>
      <c r="M915" s="268"/>
      <c r="N915" s="269"/>
      <c r="O915" s="269"/>
      <c r="P915" s="269"/>
      <c r="Q915" s="269"/>
      <c r="R915" s="269"/>
      <c r="S915" s="269"/>
      <c r="T915" s="27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71" t="s">
        <v>257</v>
      </c>
      <c r="AU915" s="271" t="s">
        <v>91</v>
      </c>
      <c r="AV915" s="13" t="s">
        <v>91</v>
      </c>
      <c r="AW915" s="13" t="s">
        <v>38</v>
      </c>
      <c r="AX915" s="13" t="s">
        <v>82</v>
      </c>
      <c r="AY915" s="271" t="s">
        <v>133</v>
      </c>
    </row>
    <row r="916" s="13" customFormat="1">
      <c r="A916" s="13"/>
      <c r="B916" s="261"/>
      <c r="C916" s="262"/>
      <c r="D916" s="251" t="s">
        <v>257</v>
      </c>
      <c r="E916" s="263" t="s">
        <v>1</v>
      </c>
      <c r="F916" s="264" t="s">
        <v>1886</v>
      </c>
      <c r="G916" s="262"/>
      <c r="H916" s="265">
        <v>42.335999999999999</v>
      </c>
      <c r="I916" s="266"/>
      <c r="J916" s="262"/>
      <c r="K916" s="262"/>
      <c r="L916" s="267"/>
      <c r="M916" s="268"/>
      <c r="N916" s="269"/>
      <c r="O916" s="269"/>
      <c r="P916" s="269"/>
      <c r="Q916" s="269"/>
      <c r="R916" s="269"/>
      <c r="S916" s="269"/>
      <c r="T916" s="270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71" t="s">
        <v>257</v>
      </c>
      <c r="AU916" s="271" t="s">
        <v>91</v>
      </c>
      <c r="AV916" s="13" t="s">
        <v>91</v>
      </c>
      <c r="AW916" s="13" t="s">
        <v>38</v>
      </c>
      <c r="AX916" s="13" t="s">
        <v>82</v>
      </c>
      <c r="AY916" s="271" t="s">
        <v>133</v>
      </c>
    </row>
    <row r="917" s="14" customFormat="1">
      <c r="A917" s="14"/>
      <c r="B917" s="272"/>
      <c r="C917" s="273"/>
      <c r="D917" s="251" t="s">
        <v>257</v>
      </c>
      <c r="E917" s="274" t="s">
        <v>1</v>
      </c>
      <c r="F917" s="275" t="s">
        <v>260</v>
      </c>
      <c r="G917" s="273"/>
      <c r="H917" s="276">
        <v>239.37400000000002</v>
      </c>
      <c r="I917" s="277"/>
      <c r="J917" s="273"/>
      <c r="K917" s="273"/>
      <c r="L917" s="278"/>
      <c r="M917" s="279"/>
      <c r="N917" s="280"/>
      <c r="O917" s="280"/>
      <c r="P917" s="280"/>
      <c r="Q917" s="280"/>
      <c r="R917" s="280"/>
      <c r="S917" s="280"/>
      <c r="T917" s="281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82" t="s">
        <v>257</v>
      </c>
      <c r="AU917" s="282" t="s">
        <v>91</v>
      </c>
      <c r="AV917" s="14" t="s">
        <v>152</v>
      </c>
      <c r="AW917" s="14" t="s">
        <v>38</v>
      </c>
      <c r="AX917" s="14" t="s">
        <v>21</v>
      </c>
      <c r="AY917" s="282" t="s">
        <v>133</v>
      </c>
    </row>
    <row r="918" s="12" customFormat="1" ht="22.8" customHeight="1">
      <c r="A918" s="12"/>
      <c r="B918" s="221"/>
      <c r="C918" s="222"/>
      <c r="D918" s="223" t="s">
        <v>81</v>
      </c>
      <c r="E918" s="235" t="s">
        <v>702</v>
      </c>
      <c r="F918" s="235" t="s">
        <v>703</v>
      </c>
      <c r="G918" s="222"/>
      <c r="H918" s="222"/>
      <c r="I918" s="225"/>
      <c r="J918" s="236">
        <f>BK918</f>
        <v>0</v>
      </c>
      <c r="K918" s="222"/>
      <c r="L918" s="227"/>
      <c r="M918" s="228"/>
      <c r="N918" s="229"/>
      <c r="O918" s="229"/>
      <c r="P918" s="230">
        <f>SUM(P919:P920)</f>
        <v>0</v>
      </c>
      <c r="Q918" s="229"/>
      <c r="R918" s="230">
        <f>SUM(R919:R920)</f>
        <v>0</v>
      </c>
      <c r="S918" s="229"/>
      <c r="T918" s="231">
        <f>SUM(T919:T920)</f>
        <v>0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32" t="s">
        <v>21</v>
      </c>
      <c r="AT918" s="233" t="s">
        <v>81</v>
      </c>
      <c r="AU918" s="233" t="s">
        <v>21</v>
      </c>
      <c r="AY918" s="232" t="s">
        <v>133</v>
      </c>
      <c r="BK918" s="234">
        <f>SUM(BK919:BK920)</f>
        <v>0</v>
      </c>
    </row>
    <row r="919" s="2" customFormat="1" ht="21.75" customHeight="1">
      <c r="A919" s="39"/>
      <c r="B919" s="40"/>
      <c r="C919" s="237" t="s">
        <v>1887</v>
      </c>
      <c r="D919" s="237" t="s">
        <v>136</v>
      </c>
      <c r="E919" s="238" t="s">
        <v>1888</v>
      </c>
      <c r="F919" s="239" t="s">
        <v>1889</v>
      </c>
      <c r="G919" s="240" t="s">
        <v>328</v>
      </c>
      <c r="H919" s="241">
        <v>588.77200000000005</v>
      </c>
      <c r="I919" s="242"/>
      <c r="J919" s="243">
        <f>ROUND(I919*H919,2)</f>
        <v>0</v>
      </c>
      <c r="K919" s="244"/>
      <c r="L919" s="45"/>
      <c r="M919" s="245" t="s">
        <v>1</v>
      </c>
      <c r="N919" s="246" t="s">
        <v>47</v>
      </c>
      <c r="O919" s="92"/>
      <c r="P919" s="247">
        <f>O919*H919</f>
        <v>0</v>
      </c>
      <c r="Q919" s="247">
        <v>0</v>
      </c>
      <c r="R919" s="247">
        <f>Q919*H919</f>
        <v>0</v>
      </c>
      <c r="S919" s="247">
        <v>0</v>
      </c>
      <c r="T919" s="248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49" t="s">
        <v>152</v>
      </c>
      <c r="AT919" s="249" t="s">
        <v>136</v>
      </c>
      <c r="AU919" s="249" t="s">
        <v>91</v>
      </c>
      <c r="AY919" s="18" t="s">
        <v>133</v>
      </c>
      <c r="BE919" s="250">
        <f>IF(N919="základní",J919,0)</f>
        <v>0</v>
      </c>
      <c r="BF919" s="250">
        <f>IF(N919="snížená",J919,0)</f>
        <v>0</v>
      </c>
      <c r="BG919" s="250">
        <f>IF(N919="zákl. přenesená",J919,0)</f>
        <v>0</v>
      </c>
      <c r="BH919" s="250">
        <f>IF(N919="sníž. přenesená",J919,0)</f>
        <v>0</v>
      </c>
      <c r="BI919" s="250">
        <f>IF(N919="nulová",J919,0)</f>
        <v>0</v>
      </c>
      <c r="BJ919" s="18" t="s">
        <v>21</v>
      </c>
      <c r="BK919" s="250">
        <f>ROUND(I919*H919,2)</f>
        <v>0</v>
      </c>
      <c r="BL919" s="18" t="s">
        <v>152</v>
      </c>
      <c r="BM919" s="249" t="s">
        <v>1890</v>
      </c>
    </row>
    <row r="920" s="2" customFormat="1" ht="21.75" customHeight="1">
      <c r="A920" s="39"/>
      <c r="B920" s="40"/>
      <c r="C920" s="237" t="s">
        <v>1891</v>
      </c>
      <c r="D920" s="237" t="s">
        <v>136</v>
      </c>
      <c r="E920" s="238" t="s">
        <v>1892</v>
      </c>
      <c r="F920" s="239" t="s">
        <v>1893</v>
      </c>
      <c r="G920" s="240" t="s">
        <v>328</v>
      </c>
      <c r="H920" s="241">
        <v>588.77200000000005</v>
      </c>
      <c r="I920" s="242"/>
      <c r="J920" s="243">
        <f>ROUND(I920*H920,2)</f>
        <v>0</v>
      </c>
      <c r="K920" s="244"/>
      <c r="L920" s="45"/>
      <c r="M920" s="245" t="s">
        <v>1</v>
      </c>
      <c r="N920" s="246" t="s">
        <v>47</v>
      </c>
      <c r="O920" s="92"/>
      <c r="P920" s="247">
        <f>O920*H920</f>
        <v>0</v>
      </c>
      <c r="Q920" s="247">
        <v>0</v>
      </c>
      <c r="R920" s="247">
        <f>Q920*H920</f>
        <v>0</v>
      </c>
      <c r="S920" s="247">
        <v>0</v>
      </c>
      <c r="T920" s="248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49" t="s">
        <v>152</v>
      </c>
      <c r="AT920" s="249" t="s">
        <v>136</v>
      </c>
      <c r="AU920" s="249" t="s">
        <v>91</v>
      </c>
      <c r="AY920" s="18" t="s">
        <v>133</v>
      </c>
      <c r="BE920" s="250">
        <f>IF(N920="základní",J920,0)</f>
        <v>0</v>
      </c>
      <c r="BF920" s="250">
        <f>IF(N920="snížená",J920,0)</f>
        <v>0</v>
      </c>
      <c r="BG920" s="250">
        <f>IF(N920="zákl. přenesená",J920,0)</f>
        <v>0</v>
      </c>
      <c r="BH920" s="250">
        <f>IF(N920="sníž. přenesená",J920,0)</f>
        <v>0</v>
      </c>
      <c r="BI920" s="250">
        <f>IF(N920="nulová",J920,0)</f>
        <v>0</v>
      </c>
      <c r="BJ920" s="18" t="s">
        <v>21</v>
      </c>
      <c r="BK920" s="250">
        <f>ROUND(I920*H920,2)</f>
        <v>0</v>
      </c>
      <c r="BL920" s="18" t="s">
        <v>152</v>
      </c>
      <c r="BM920" s="249" t="s">
        <v>1894</v>
      </c>
    </row>
    <row r="921" s="12" customFormat="1" ht="25.92" customHeight="1">
      <c r="A921" s="12"/>
      <c r="B921" s="221"/>
      <c r="C921" s="222"/>
      <c r="D921" s="223" t="s">
        <v>81</v>
      </c>
      <c r="E921" s="224" t="s">
        <v>1895</v>
      </c>
      <c r="F921" s="224" t="s">
        <v>1896</v>
      </c>
      <c r="G921" s="222"/>
      <c r="H921" s="222"/>
      <c r="I921" s="225"/>
      <c r="J921" s="226">
        <f>BK921</f>
        <v>0</v>
      </c>
      <c r="K921" s="222"/>
      <c r="L921" s="227"/>
      <c r="M921" s="228"/>
      <c r="N921" s="229"/>
      <c r="O921" s="229"/>
      <c r="P921" s="230">
        <f>P922+P1002</f>
        <v>0</v>
      </c>
      <c r="Q921" s="229"/>
      <c r="R921" s="230">
        <f>R922+R1002</f>
        <v>1.5828354799999997</v>
      </c>
      <c r="S921" s="229"/>
      <c r="T921" s="231">
        <f>T922+T1002</f>
        <v>12.534760000000002</v>
      </c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R921" s="232" t="s">
        <v>91</v>
      </c>
      <c r="AT921" s="233" t="s">
        <v>81</v>
      </c>
      <c r="AU921" s="233" t="s">
        <v>82</v>
      </c>
      <c r="AY921" s="232" t="s">
        <v>133</v>
      </c>
      <c r="BK921" s="234">
        <f>BK922+BK1002</f>
        <v>0</v>
      </c>
    </row>
    <row r="922" s="12" customFormat="1" ht="22.8" customHeight="1">
      <c r="A922" s="12"/>
      <c r="B922" s="221"/>
      <c r="C922" s="222"/>
      <c r="D922" s="223" t="s">
        <v>81</v>
      </c>
      <c r="E922" s="235" t="s">
        <v>1897</v>
      </c>
      <c r="F922" s="235" t="s">
        <v>1898</v>
      </c>
      <c r="G922" s="222"/>
      <c r="H922" s="222"/>
      <c r="I922" s="225"/>
      <c r="J922" s="236">
        <f>BK922</f>
        <v>0</v>
      </c>
      <c r="K922" s="222"/>
      <c r="L922" s="227"/>
      <c r="M922" s="228"/>
      <c r="N922" s="229"/>
      <c r="O922" s="229"/>
      <c r="P922" s="230">
        <f>SUM(P923:P1001)</f>
        <v>0</v>
      </c>
      <c r="Q922" s="229"/>
      <c r="R922" s="230">
        <f>SUM(R923:R1001)</f>
        <v>1.5828354799999997</v>
      </c>
      <c r="S922" s="229"/>
      <c r="T922" s="231">
        <f>SUM(T923:T1001)</f>
        <v>12.534760000000002</v>
      </c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R922" s="232" t="s">
        <v>91</v>
      </c>
      <c r="AT922" s="233" t="s">
        <v>81</v>
      </c>
      <c r="AU922" s="233" t="s">
        <v>21</v>
      </c>
      <c r="AY922" s="232" t="s">
        <v>133</v>
      </c>
      <c r="BK922" s="234">
        <f>SUM(BK923:BK1001)</f>
        <v>0</v>
      </c>
    </row>
    <row r="923" s="2" customFormat="1" ht="21.75" customHeight="1">
      <c r="A923" s="39"/>
      <c r="B923" s="40"/>
      <c r="C923" s="237" t="s">
        <v>1899</v>
      </c>
      <c r="D923" s="237" t="s">
        <v>136</v>
      </c>
      <c r="E923" s="238" t="s">
        <v>1900</v>
      </c>
      <c r="F923" s="239" t="s">
        <v>1901</v>
      </c>
      <c r="G923" s="240" t="s">
        <v>254</v>
      </c>
      <c r="H923" s="241">
        <v>99.147000000000006</v>
      </c>
      <c r="I923" s="242"/>
      <c r="J923" s="243">
        <f>ROUND(I923*H923,2)</f>
        <v>0</v>
      </c>
      <c r="K923" s="244"/>
      <c r="L923" s="45"/>
      <c r="M923" s="245" t="s">
        <v>1</v>
      </c>
      <c r="N923" s="246" t="s">
        <v>47</v>
      </c>
      <c r="O923" s="92"/>
      <c r="P923" s="247">
        <f>O923*H923</f>
        <v>0</v>
      </c>
      <c r="Q923" s="247">
        <v>0</v>
      </c>
      <c r="R923" s="247">
        <f>Q923*H923</f>
        <v>0</v>
      </c>
      <c r="S923" s="247">
        <v>0</v>
      </c>
      <c r="T923" s="248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49" t="s">
        <v>212</v>
      </c>
      <c r="AT923" s="249" t="s">
        <v>136</v>
      </c>
      <c r="AU923" s="249" t="s">
        <v>91</v>
      </c>
      <c r="AY923" s="18" t="s">
        <v>133</v>
      </c>
      <c r="BE923" s="250">
        <f>IF(N923="základní",J923,0)</f>
        <v>0</v>
      </c>
      <c r="BF923" s="250">
        <f>IF(N923="snížená",J923,0)</f>
        <v>0</v>
      </c>
      <c r="BG923" s="250">
        <f>IF(N923="zákl. přenesená",J923,0)</f>
        <v>0</v>
      </c>
      <c r="BH923" s="250">
        <f>IF(N923="sníž. přenesená",J923,0)</f>
        <v>0</v>
      </c>
      <c r="BI923" s="250">
        <f>IF(N923="nulová",J923,0)</f>
        <v>0</v>
      </c>
      <c r="BJ923" s="18" t="s">
        <v>21</v>
      </c>
      <c r="BK923" s="250">
        <f>ROUND(I923*H923,2)</f>
        <v>0</v>
      </c>
      <c r="BL923" s="18" t="s">
        <v>212</v>
      </c>
      <c r="BM923" s="249" t="s">
        <v>1902</v>
      </c>
    </row>
    <row r="924" s="2" customFormat="1">
      <c r="A924" s="39"/>
      <c r="B924" s="40"/>
      <c r="C924" s="41"/>
      <c r="D924" s="251" t="s">
        <v>142</v>
      </c>
      <c r="E924" s="41"/>
      <c r="F924" s="252" t="s">
        <v>1903</v>
      </c>
      <c r="G924" s="41"/>
      <c r="H924" s="41"/>
      <c r="I924" s="145"/>
      <c r="J924" s="41"/>
      <c r="K924" s="41"/>
      <c r="L924" s="45"/>
      <c r="M924" s="253"/>
      <c r="N924" s="254"/>
      <c r="O924" s="92"/>
      <c r="P924" s="92"/>
      <c r="Q924" s="92"/>
      <c r="R924" s="92"/>
      <c r="S924" s="92"/>
      <c r="T924" s="93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142</v>
      </c>
      <c r="AU924" s="18" t="s">
        <v>91</v>
      </c>
    </row>
    <row r="925" s="15" customFormat="1">
      <c r="A925" s="15"/>
      <c r="B925" s="294"/>
      <c r="C925" s="295"/>
      <c r="D925" s="251" t="s">
        <v>257</v>
      </c>
      <c r="E925" s="296" t="s">
        <v>1</v>
      </c>
      <c r="F925" s="297" t="s">
        <v>1904</v>
      </c>
      <c r="G925" s="295"/>
      <c r="H925" s="296" t="s">
        <v>1</v>
      </c>
      <c r="I925" s="298"/>
      <c r="J925" s="295"/>
      <c r="K925" s="295"/>
      <c r="L925" s="299"/>
      <c r="M925" s="300"/>
      <c r="N925" s="301"/>
      <c r="O925" s="301"/>
      <c r="P925" s="301"/>
      <c r="Q925" s="301"/>
      <c r="R925" s="301"/>
      <c r="S925" s="301"/>
      <c r="T925" s="302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303" t="s">
        <v>257</v>
      </c>
      <c r="AU925" s="303" t="s">
        <v>91</v>
      </c>
      <c r="AV925" s="15" t="s">
        <v>21</v>
      </c>
      <c r="AW925" s="15" t="s">
        <v>38</v>
      </c>
      <c r="AX925" s="15" t="s">
        <v>82</v>
      </c>
      <c r="AY925" s="303" t="s">
        <v>133</v>
      </c>
    </row>
    <row r="926" s="13" customFormat="1">
      <c r="A926" s="13"/>
      <c r="B926" s="261"/>
      <c r="C926" s="262"/>
      <c r="D926" s="251" t="s">
        <v>257</v>
      </c>
      <c r="E926" s="263" t="s">
        <v>1</v>
      </c>
      <c r="F926" s="264" t="s">
        <v>1905</v>
      </c>
      <c r="G926" s="262"/>
      <c r="H926" s="265">
        <v>42.905999999999999</v>
      </c>
      <c r="I926" s="266"/>
      <c r="J926" s="262"/>
      <c r="K926" s="262"/>
      <c r="L926" s="267"/>
      <c r="M926" s="268"/>
      <c r="N926" s="269"/>
      <c r="O926" s="269"/>
      <c r="P926" s="269"/>
      <c r="Q926" s="269"/>
      <c r="R926" s="269"/>
      <c r="S926" s="269"/>
      <c r="T926" s="270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71" t="s">
        <v>257</v>
      </c>
      <c r="AU926" s="271" t="s">
        <v>91</v>
      </c>
      <c r="AV926" s="13" t="s">
        <v>91</v>
      </c>
      <c r="AW926" s="13" t="s">
        <v>38</v>
      </c>
      <c r="AX926" s="13" t="s">
        <v>82</v>
      </c>
      <c r="AY926" s="271" t="s">
        <v>133</v>
      </c>
    </row>
    <row r="927" s="13" customFormat="1">
      <c r="A927" s="13"/>
      <c r="B927" s="261"/>
      <c r="C927" s="262"/>
      <c r="D927" s="251" t="s">
        <v>257</v>
      </c>
      <c r="E927" s="263" t="s">
        <v>1</v>
      </c>
      <c r="F927" s="264" t="s">
        <v>1906</v>
      </c>
      <c r="G927" s="262"/>
      <c r="H927" s="265">
        <v>45.189999999999998</v>
      </c>
      <c r="I927" s="266"/>
      <c r="J927" s="262"/>
      <c r="K927" s="262"/>
      <c r="L927" s="267"/>
      <c r="M927" s="268"/>
      <c r="N927" s="269"/>
      <c r="O927" s="269"/>
      <c r="P927" s="269"/>
      <c r="Q927" s="269"/>
      <c r="R927" s="269"/>
      <c r="S927" s="269"/>
      <c r="T927" s="270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71" t="s">
        <v>257</v>
      </c>
      <c r="AU927" s="271" t="s">
        <v>91</v>
      </c>
      <c r="AV927" s="13" t="s">
        <v>91</v>
      </c>
      <c r="AW927" s="13" t="s">
        <v>38</v>
      </c>
      <c r="AX927" s="13" t="s">
        <v>82</v>
      </c>
      <c r="AY927" s="271" t="s">
        <v>133</v>
      </c>
    </row>
    <row r="928" s="15" customFormat="1">
      <c r="A928" s="15"/>
      <c r="B928" s="294"/>
      <c r="C928" s="295"/>
      <c r="D928" s="251" t="s">
        <v>257</v>
      </c>
      <c r="E928" s="296" t="s">
        <v>1</v>
      </c>
      <c r="F928" s="297" t="s">
        <v>1907</v>
      </c>
      <c r="G928" s="295"/>
      <c r="H928" s="296" t="s">
        <v>1</v>
      </c>
      <c r="I928" s="298"/>
      <c r="J928" s="295"/>
      <c r="K928" s="295"/>
      <c r="L928" s="299"/>
      <c r="M928" s="300"/>
      <c r="N928" s="301"/>
      <c r="O928" s="301"/>
      <c r="P928" s="301"/>
      <c r="Q928" s="301"/>
      <c r="R928" s="301"/>
      <c r="S928" s="301"/>
      <c r="T928" s="302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303" t="s">
        <v>257</v>
      </c>
      <c r="AU928" s="303" t="s">
        <v>91</v>
      </c>
      <c r="AV928" s="15" t="s">
        <v>21</v>
      </c>
      <c r="AW928" s="15" t="s">
        <v>38</v>
      </c>
      <c r="AX928" s="15" t="s">
        <v>82</v>
      </c>
      <c r="AY928" s="303" t="s">
        <v>133</v>
      </c>
    </row>
    <row r="929" s="13" customFormat="1">
      <c r="A929" s="13"/>
      <c r="B929" s="261"/>
      <c r="C929" s="262"/>
      <c r="D929" s="251" t="s">
        <v>257</v>
      </c>
      <c r="E929" s="263" t="s">
        <v>1</v>
      </c>
      <c r="F929" s="264" t="s">
        <v>1908</v>
      </c>
      <c r="G929" s="262"/>
      <c r="H929" s="265">
        <v>2.0379999999999998</v>
      </c>
      <c r="I929" s="266"/>
      <c r="J929" s="262"/>
      <c r="K929" s="262"/>
      <c r="L929" s="267"/>
      <c r="M929" s="268"/>
      <c r="N929" s="269"/>
      <c r="O929" s="269"/>
      <c r="P929" s="269"/>
      <c r="Q929" s="269"/>
      <c r="R929" s="269"/>
      <c r="S929" s="269"/>
      <c r="T929" s="270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71" t="s">
        <v>257</v>
      </c>
      <c r="AU929" s="271" t="s">
        <v>91</v>
      </c>
      <c r="AV929" s="13" t="s">
        <v>91</v>
      </c>
      <c r="AW929" s="13" t="s">
        <v>38</v>
      </c>
      <c r="AX929" s="13" t="s">
        <v>82</v>
      </c>
      <c r="AY929" s="271" t="s">
        <v>133</v>
      </c>
    </row>
    <row r="930" s="16" customFormat="1">
      <c r="A930" s="16"/>
      <c r="B930" s="304"/>
      <c r="C930" s="305"/>
      <c r="D930" s="251" t="s">
        <v>257</v>
      </c>
      <c r="E930" s="306" t="s">
        <v>1</v>
      </c>
      <c r="F930" s="307" t="s">
        <v>666</v>
      </c>
      <c r="G930" s="305"/>
      <c r="H930" s="308">
        <v>90.134</v>
      </c>
      <c r="I930" s="309"/>
      <c r="J930" s="305"/>
      <c r="K930" s="305"/>
      <c r="L930" s="310"/>
      <c r="M930" s="311"/>
      <c r="N930" s="312"/>
      <c r="O930" s="312"/>
      <c r="P930" s="312"/>
      <c r="Q930" s="312"/>
      <c r="R930" s="312"/>
      <c r="S930" s="312"/>
      <c r="T930" s="313"/>
      <c r="U930" s="16"/>
      <c r="V930" s="16"/>
      <c r="W930" s="16"/>
      <c r="X930" s="16"/>
      <c r="Y930" s="16"/>
      <c r="Z930" s="16"/>
      <c r="AA930" s="16"/>
      <c r="AB930" s="16"/>
      <c r="AC930" s="16"/>
      <c r="AD930" s="16"/>
      <c r="AE930" s="16"/>
      <c r="AT930" s="314" t="s">
        <v>257</v>
      </c>
      <c r="AU930" s="314" t="s">
        <v>91</v>
      </c>
      <c r="AV930" s="16" t="s">
        <v>147</v>
      </c>
      <c r="AW930" s="16" t="s">
        <v>38</v>
      </c>
      <c r="AX930" s="16" t="s">
        <v>82</v>
      </c>
      <c r="AY930" s="314" t="s">
        <v>133</v>
      </c>
    </row>
    <row r="931" s="13" customFormat="1">
      <c r="A931" s="13"/>
      <c r="B931" s="261"/>
      <c r="C931" s="262"/>
      <c r="D931" s="251" t="s">
        <v>257</v>
      </c>
      <c r="E931" s="263" t="s">
        <v>1</v>
      </c>
      <c r="F931" s="264" t="s">
        <v>1909</v>
      </c>
      <c r="G931" s="262"/>
      <c r="H931" s="265">
        <v>9.0129999999999999</v>
      </c>
      <c r="I931" s="266"/>
      <c r="J931" s="262"/>
      <c r="K931" s="262"/>
      <c r="L931" s="267"/>
      <c r="M931" s="268"/>
      <c r="N931" s="269"/>
      <c r="O931" s="269"/>
      <c r="P931" s="269"/>
      <c r="Q931" s="269"/>
      <c r="R931" s="269"/>
      <c r="S931" s="269"/>
      <c r="T931" s="270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71" t="s">
        <v>257</v>
      </c>
      <c r="AU931" s="271" t="s">
        <v>91</v>
      </c>
      <c r="AV931" s="13" t="s">
        <v>91</v>
      </c>
      <c r="AW931" s="13" t="s">
        <v>38</v>
      </c>
      <c r="AX931" s="13" t="s">
        <v>82</v>
      </c>
      <c r="AY931" s="271" t="s">
        <v>133</v>
      </c>
    </row>
    <row r="932" s="14" customFormat="1">
      <c r="A932" s="14"/>
      <c r="B932" s="272"/>
      <c r="C932" s="273"/>
      <c r="D932" s="251" t="s">
        <v>257</v>
      </c>
      <c r="E932" s="274" t="s">
        <v>1</v>
      </c>
      <c r="F932" s="275" t="s">
        <v>260</v>
      </c>
      <c r="G932" s="273"/>
      <c r="H932" s="276">
        <v>99.147000000000006</v>
      </c>
      <c r="I932" s="277"/>
      <c r="J932" s="273"/>
      <c r="K932" s="273"/>
      <c r="L932" s="278"/>
      <c r="M932" s="279"/>
      <c r="N932" s="280"/>
      <c r="O932" s="280"/>
      <c r="P932" s="280"/>
      <c r="Q932" s="280"/>
      <c r="R932" s="280"/>
      <c r="S932" s="280"/>
      <c r="T932" s="281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82" t="s">
        <v>257</v>
      </c>
      <c r="AU932" s="282" t="s">
        <v>91</v>
      </c>
      <c r="AV932" s="14" t="s">
        <v>152</v>
      </c>
      <c r="AW932" s="14" t="s">
        <v>38</v>
      </c>
      <c r="AX932" s="14" t="s">
        <v>21</v>
      </c>
      <c r="AY932" s="282" t="s">
        <v>133</v>
      </c>
    </row>
    <row r="933" s="2" customFormat="1" ht="16.5" customHeight="1">
      <c r="A933" s="39"/>
      <c r="B933" s="40"/>
      <c r="C933" s="283" t="s">
        <v>1910</v>
      </c>
      <c r="D933" s="283" t="s">
        <v>341</v>
      </c>
      <c r="E933" s="284" t="s">
        <v>1911</v>
      </c>
      <c r="F933" s="285" t="s">
        <v>1912</v>
      </c>
      <c r="G933" s="286" t="s">
        <v>328</v>
      </c>
      <c r="H933" s="287">
        <v>0.029999999999999999</v>
      </c>
      <c r="I933" s="288"/>
      <c r="J933" s="289">
        <f>ROUND(I933*H933,2)</f>
        <v>0</v>
      </c>
      <c r="K933" s="290"/>
      <c r="L933" s="291"/>
      <c r="M933" s="292" t="s">
        <v>1</v>
      </c>
      <c r="N933" s="293" t="s">
        <v>47</v>
      </c>
      <c r="O933" s="92"/>
      <c r="P933" s="247">
        <f>O933*H933</f>
        <v>0</v>
      </c>
      <c r="Q933" s="247">
        <v>1</v>
      </c>
      <c r="R933" s="247">
        <f>Q933*H933</f>
        <v>0.029999999999999999</v>
      </c>
      <c r="S933" s="247">
        <v>0</v>
      </c>
      <c r="T933" s="248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49" t="s">
        <v>418</v>
      </c>
      <c r="AT933" s="249" t="s">
        <v>341</v>
      </c>
      <c r="AU933" s="249" t="s">
        <v>91</v>
      </c>
      <c r="AY933" s="18" t="s">
        <v>133</v>
      </c>
      <c r="BE933" s="250">
        <f>IF(N933="základní",J933,0)</f>
        <v>0</v>
      </c>
      <c r="BF933" s="250">
        <f>IF(N933="snížená",J933,0)</f>
        <v>0</v>
      </c>
      <c r="BG933" s="250">
        <f>IF(N933="zákl. přenesená",J933,0)</f>
        <v>0</v>
      </c>
      <c r="BH933" s="250">
        <f>IF(N933="sníž. přenesená",J933,0)</f>
        <v>0</v>
      </c>
      <c r="BI933" s="250">
        <f>IF(N933="nulová",J933,0)</f>
        <v>0</v>
      </c>
      <c r="BJ933" s="18" t="s">
        <v>21</v>
      </c>
      <c r="BK933" s="250">
        <f>ROUND(I933*H933,2)</f>
        <v>0</v>
      </c>
      <c r="BL933" s="18" t="s">
        <v>212</v>
      </c>
      <c r="BM933" s="249" t="s">
        <v>1913</v>
      </c>
    </row>
    <row r="934" s="2" customFormat="1">
      <c r="A934" s="39"/>
      <c r="B934" s="40"/>
      <c r="C934" s="41"/>
      <c r="D934" s="251" t="s">
        <v>142</v>
      </c>
      <c r="E934" s="41"/>
      <c r="F934" s="252" t="s">
        <v>1914</v>
      </c>
      <c r="G934" s="41"/>
      <c r="H934" s="41"/>
      <c r="I934" s="145"/>
      <c r="J934" s="41"/>
      <c r="K934" s="41"/>
      <c r="L934" s="45"/>
      <c r="M934" s="253"/>
      <c r="N934" s="254"/>
      <c r="O934" s="92"/>
      <c r="P934" s="92"/>
      <c r="Q934" s="92"/>
      <c r="R934" s="92"/>
      <c r="S934" s="92"/>
      <c r="T934" s="93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142</v>
      </c>
      <c r="AU934" s="18" t="s">
        <v>91</v>
      </c>
    </row>
    <row r="935" s="13" customFormat="1">
      <c r="A935" s="13"/>
      <c r="B935" s="261"/>
      <c r="C935" s="262"/>
      <c r="D935" s="251" t="s">
        <v>257</v>
      </c>
      <c r="E935" s="262"/>
      <c r="F935" s="264" t="s">
        <v>1915</v>
      </c>
      <c r="G935" s="262"/>
      <c r="H935" s="265">
        <v>0.029999999999999999</v>
      </c>
      <c r="I935" s="266"/>
      <c r="J935" s="262"/>
      <c r="K935" s="262"/>
      <c r="L935" s="267"/>
      <c r="M935" s="268"/>
      <c r="N935" s="269"/>
      <c r="O935" s="269"/>
      <c r="P935" s="269"/>
      <c r="Q935" s="269"/>
      <c r="R935" s="269"/>
      <c r="S935" s="269"/>
      <c r="T935" s="270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71" t="s">
        <v>257</v>
      </c>
      <c r="AU935" s="271" t="s">
        <v>91</v>
      </c>
      <c r="AV935" s="13" t="s">
        <v>91</v>
      </c>
      <c r="AW935" s="13" t="s">
        <v>4</v>
      </c>
      <c r="AX935" s="13" t="s">
        <v>21</v>
      </c>
      <c r="AY935" s="271" t="s">
        <v>133</v>
      </c>
    </row>
    <row r="936" s="2" customFormat="1" ht="21.75" customHeight="1">
      <c r="A936" s="39"/>
      <c r="B936" s="40"/>
      <c r="C936" s="237" t="s">
        <v>1916</v>
      </c>
      <c r="D936" s="237" t="s">
        <v>136</v>
      </c>
      <c r="E936" s="238" t="s">
        <v>1917</v>
      </c>
      <c r="F936" s="239" t="s">
        <v>1918</v>
      </c>
      <c r="G936" s="240" t="s">
        <v>254</v>
      </c>
      <c r="H936" s="241">
        <v>4.0759999999999996</v>
      </c>
      <c r="I936" s="242"/>
      <c r="J936" s="243">
        <f>ROUND(I936*H936,2)</f>
        <v>0</v>
      </c>
      <c r="K936" s="244"/>
      <c r="L936" s="45"/>
      <c r="M936" s="245" t="s">
        <v>1</v>
      </c>
      <c r="N936" s="246" t="s">
        <v>47</v>
      </c>
      <c r="O936" s="92"/>
      <c r="P936" s="247">
        <f>O936*H936</f>
        <v>0</v>
      </c>
      <c r="Q936" s="247">
        <v>0</v>
      </c>
      <c r="R936" s="247">
        <f>Q936*H936</f>
        <v>0</v>
      </c>
      <c r="S936" s="247">
        <v>0</v>
      </c>
      <c r="T936" s="248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49" t="s">
        <v>212</v>
      </c>
      <c r="AT936" s="249" t="s">
        <v>136</v>
      </c>
      <c r="AU936" s="249" t="s">
        <v>91</v>
      </c>
      <c r="AY936" s="18" t="s">
        <v>133</v>
      </c>
      <c r="BE936" s="250">
        <f>IF(N936="základní",J936,0)</f>
        <v>0</v>
      </c>
      <c r="BF936" s="250">
        <f>IF(N936="snížená",J936,0)</f>
        <v>0</v>
      </c>
      <c r="BG936" s="250">
        <f>IF(N936="zákl. přenesená",J936,0)</f>
        <v>0</v>
      </c>
      <c r="BH936" s="250">
        <f>IF(N936="sníž. přenesená",J936,0)</f>
        <v>0</v>
      </c>
      <c r="BI936" s="250">
        <f>IF(N936="nulová",J936,0)</f>
        <v>0</v>
      </c>
      <c r="BJ936" s="18" t="s">
        <v>21</v>
      </c>
      <c r="BK936" s="250">
        <f>ROUND(I936*H936,2)</f>
        <v>0</v>
      </c>
      <c r="BL936" s="18" t="s">
        <v>212</v>
      </c>
      <c r="BM936" s="249" t="s">
        <v>1919</v>
      </c>
    </row>
    <row r="937" s="2" customFormat="1">
      <c r="A937" s="39"/>
      <c r="B937" s="40"/>
      <c r="C937" s="41"/>
      <c r="D937" s="251" t="s">
        <v>142</v>
      </c>
      <c r="E937" s="41"/>
      <c r="F937" s="252" t="s">
        <v>1920</v>
      </c>
      <c r="G937" s="41"/>
      <c r="H937" s="41"/>
      <c r="I937" s="145"/>
      <c r="J937" s="41"/>
      <c r="K937" s="41"/>
      <c r="L937" s="45"/>
      <c r="M937" s="253"/>
      <c r="N937" s="254"/>
      <c r="O937" s="92"/>
      <c r="P937" s="92"/>
      <c r="Q937" s="92"/>
      <c r="R937" s="92"/>
      <c r="S937" s="92"/>
      <c r="T937" s="93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142</v>
      </c>
      <c r="AU937" s="18" t="s">
        <v>91</v>
      </c>
    </row>
    <row r="938" s="15" customFormat="1">
      <c r="A938" s="15"/>
      <c r="B938" s="294"/>
      <c r="C938" s="295"/>
      <c r="D938" s="251" t="s">
        <v>257</v>
      </c>
      <c r="E938" s="296" t="s">
        <v>1</v>
      </c>
      <c r="F938" s="297" t="s">
        <v>1907</v>
      </c>
      <c r="G938" s="295"/>
      <c r="H938" s="296" t="s">
        <v>1</v>
      </c>
      <c r="I938" s="298"/>
      <c r="J938" s="295"/>
      <c r="K938" s="295"/>
      <c r="L938" s="299"/>
      <c r="M938" s="300"/>
      <c r="N938" s="301"/>
      <c r="O938" s="301"/>
      <c r="P938" s="301"/>
      <c r="Q938" s="301"/>
      <c r="R938" s="301"/>
      <c r="S938" s="301"/>
      <c r="T938" s="302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303" t="s">
        <v>257</v>
      </c>
      <c r="AU938" s="303" t="s">
        <v>91</v>
      </c>
      <c r="AV938" s="15" t="s">
        <v>21</v>
      </c>
      <c r="AW938" s="15" t="s">
        <v>38</v>
      </c>
      <c r="AX938" s="15" t="s">
        <v>82</v>
      </c>
      <c r="AY938" s="303" t="s">
        <v>133</v>
      </c>
    </row>
    <row r="939" s="13" customFormat="1">
      <c r="A939" s="13"/>
      <c r="B939" s="261"/>
      <c r="C939" s="262"/>
      <c r="D939" s="251" t="s">
        <v>257</v>
      </c>
      <c r="E939" s="263" t="s">
        <v>1</v>
      </c>
      <c r="F939" s="264" t="s">
        <v>1921</v>
      </c>
      <c r="G939" s="262"/>
      <c r="H939" s="265">
        <v>4.0759999999999996</v>
      </c>
      <c r="I939" s="266"/>
      <c r="J939" s="262"/>
      <c r="K939" s="262"/>
      <c r="L939" s="267"/>
      <c r="M939" s="268"/>
      <c r="N939" s="269"/>
      <c r="O939" s="269"/>
      <c r="P939" s="269"/>
      <c r="Q939" s="269"/>
      <c r="R939" s="269"/>
      <c r="S939" s="269"/>
      <c r="T939" s="270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71" t="s">
        <v>257</v>
      </c>
      <c r="AU939" s="271" t="s">
        <v>91</v>
      </c>
      <c r="AV939" s="13" t="s">
        <v>91</v>
      </c>
      <c r="AW939" s="13" t="s">
        <v>38</v>
      </c>
      <c r="AX939" s="13" t="s">
        <v>21</v>
      </c>
      <c r="AY939" s="271" t="s">
        <v>133</v>
      </c>
    </row>
    <row r="940" s="2" customFormat="1" ht="16.5" customHeight="1">
      <c r="A940" s="39"/>
      <c r="B940" s="40"/>
      <c r="C940" s="283" t="s">
        <v>1922</v>
      </c>
      <c r="D940" s="283" t="s">
        <v>341</v>
      </c>
      <c r="E940" s="284" t="s">
        <v>1923</v>
      </c>
      <c r="F940" s="285" t="s">
        <v>1924</v>
      </c>
      <c r="G940" s="286" t="s">
        <v>328</v>
      </c>
      <c r="H940" s="287">
        <v>0.001</v>
      </c>
      <c r="I940" s="288"/>
      <c r="J940" s="289">
        <f>ROUND(I940*H940,2)</f>
        <v>0</v>
      </c>
      <c r="K940" s="290"/>
      <c r="L940" s="291"/>
      <c r="M940" s="292" t="s">
        <v>1</v>
      </c>
      <c r="N940" s="293" t="s">
        <v>47</v>
      </c>
      <c r="O940" s="92"/>
      <c r="P940" s="247">
        <f>O940*H940</f>
        <v>0</v>
      </c>
      <c r="Q940" s="247">
        <v>1</v>
      </c>
      <c r="R940" s="247">
        <f>Q940*H940</f>
        <v>0.001</v>
      </c>
      <c r="S940" s="247">
        <v>0</v>
      </c>
      <c r="T940" s="248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49" t="s">
        <v>418</v>
      </c>
      <c r="AT940" s="249" t="s">
        <v>341</v>
      </c>
      <c r="AU940" s="249" t="s">
        <v>91</v>
      </c>
      <c r="AY940" s="18" t="s">
        <v>133</v>
      </c>
      <c r="BE940" s="250">
        <f>IF(N940="základní",J940,0)</f>
        <v>0</v>
      </c>
      <c r="BF940" s="250">
        <f>IF(N940="snížená",J940,0)</f>
        <v>0</v>
      </c>
      <c r="BG940" s="250">
        <f>IF(N940="zákl. přenesená",J940,0)</f>
        <v>0</v>
      </c>
      <c r="BH940" s="250">
        <f>IF(N940="sníž. přenesená",J940,0)</f>
        <v>0</v>
      </c>
      <c r="BI940" s="250">
        <f>IF(N940="nulová",J940,0)</f>
        <v>0</v>
      </c>
      <c r="BJ940" s="18" t="s">
        <v>21</v>
      </c>
      <c r="BK940" s="250">
        <f>ROUND(I940*H940,2)</f>
        <v>0</v>
      </c>
      <c r="BL940" s="18" t="s">
        <v>212</v>
      </c>
      <c r="BM940" s="249" t="s">
        <v>1925</v>
      </c>
    </row>
    <row r="941" s="2" customFormat="1">
      <c r="A941" s="39"/>
      <c r="B941" s="40"/>
      <c r="C941" s="41"/>
      <c r="D941" s="251" t="s">
        <v>142</v>
      </c>
      <c r="E941" s="41"/>
      <c r="F941" s="252" t="s">
        <v>1926</v>
      </c>
      <c r="G941" s="41"/>
      <c r="H941" s="41"/>
      <c r="I941" s="145"/>
      <c r="J941" s="41"/>
      <c r="K941" s="41"/>
      <c r="L941" s="45"/>
      <c r="M941" s="253"/>
      <c r="N941" s="254"/>
      <c r="O941" s="92"/>
      <c r="P941" s="92"/>
      <c r="Q941" s="92"/>
      <c r="R941" s="92"/>
      <c r="S941" s="92"/>
      <c r="T941" s="93"/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T941" s="18" t="s">
        <v>142</v>
      </c>
      <c r="AU941" s="18" t="s">
        <v>91</v>
      </c>
    </row>
    <row r="942" s="13" customFormat="1">
      <c r="A942" s="13"/>
      <c r="B942" s="261"/>
      <c r="C942" s="262"/>
      <c r="D942" s="251" t="s">
        <v>257</v>
      </c>
      <c r="E942" s="262"/>
      <c r="F942" s="264" t="s">
        <v>1927</v>
      </c>
      <c r="G942" s="262"/>
      <c r="H942" s="265">
        <v>0.001</v>
      </c>
      <c r="I942" s="266"/>
      <c r="J942" s="262"/>
      <c r="K942" s="262"/>
      <c r="L942" s="267"/>
      <c r="M942" s="268"/>
      <c r="N942" s="269"/>
      <c r="O942" s="269"/>
      <c r="P942" s="269"/>
      <c r="Q942" s="269"/>
      <c r="R942" s="269"/>
      <c r="S942" s="269"/>
      <c r="T942" s="270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71" t="s">
        <v>257</v>
      </c>
      <c r="AU942" s="271" t="s">
        <v>91</v>
      </c>
      <c r="AV942" s="13" t="s">
        <v>91</v>
      </c>
      <c r="AW942" s="13" t="s">
        <v>4</v>
      </c>
      <c r="AX942" s="13" t="s">
        <v>21</v>
      </c>
      <c r="AY942" s="271" t="s">
        <v>133</v>
      </c>
    </row>
    <row r="943" s="2" customFormat="1" ht="21.75" customHeight="1">
      <c r="A943" s="39"/>
      <c r="B943" s="40"/>
      <c r="C943" s="237" t="s">
        <v>1928</v>
      </c>
      <c r="D943" s="237" t="s">
        <v>136</v>
      </c>
      <c r="E943" s="238" t="s">
        <v>1929</v>
      </c>
      <c r="F943" s="239" t="s">
        <v>1930</v>
      </c>
      <c r="G943" s="240" t="s">
        <v>254</v>
      </c>
      <c r="H943" s="241">
        <v>207.56999999999999</v>
      </c>
      <c r="I943" s="242"/>
      <c r="J943" s="243">
        <f>ROUND(I943*H943,2)</f>
        <v>0</v>
      </c>
      <c r="K943" s="244"/>
      <c r="L943" s="45"/>
      <c r="M943" s="245" t="s">
        <v>1</v>
      </c>
      <c r="N943" s="246" t="s">
        <v>47</v>
      </c>
      <c r="O943" s="92"/>
      <c r="P943" s="247">
        <f>O943*H943</f>
        <v>0</v>
      </c>
      <c r="Q943" s="247">
        <v>0</v>
      </c>
      <c r="R943" s="247">
        <f>Q943*H943</f>
        <v>0</v>
      </c>
      <c r="S943" s="247">
        <v>0</v>
      </c>
      <c r="T943" s="248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49" t="s">
        <v>212</v>
      </c>
      <c r="AT943" s="249" t="s">
        <v>136</v>
      </c>
      <c r="AU943" s="249" t="s">
        <v>91</v>
      </c>
      <c r="AY943" s="18" t="s">
        <v>133</v>
      </c>
      <c r="BE943" s="250">
        <f>IF(N943="základní",J943,0)</f>
        <v>0</v>
      </c>
      <c r="BF943" s="250">
        <f>IF(N943="snížená",J943,0)</f>
        <v>0</v>
      </c>
      <c r="BG943" s="250">
        <f>IF(N943="zákl. přenesená",J943,0)</f>
        <v>0</v>
      </c>
      <c r="BH943" s="250">
        <f>IF(N943="sníž. přenesená",J943,0)</f>
        <v>0</v>
      </c>
      <c r="BI943" s="250">
        <f>IF(N943="nulová",J943,0)</f>
        <v>0</v>
      </c>
      <c r="BJ943" s="18" t="s">
        <v>21</v>
      </c>
      <c r="BK943" s="250">
        <f>ROUND(I943*H943,2)</f>
        <v>0</v>
      </c>
      <c r="BL943" s="18" t="s">
        <v>212</v>
      </c>
      <c r="BM943" s="249" t="s">
        <v>1931</v>
      </c>
    </row>
    <row r="944" s="2" customFormat="1">
      <c r="A944" s="39"/>
      <c r="B944" s="40"/>
      <c r="C944" s="41"/>
      <c r="D944" s="251" t="s">
        <v>142</v>
      </c>
      <c r="E944" s="41"/>
      <c r="F944" s="252" t="s">
        <v>1903</v>
      </c>
      <c r="G944" s="41"/>
      <c r="H944" s="41"/>
      <c r="I944" s="145"/>
      <c r="J944" s="41"/>
      <c r="K944" s="41"/>
      <c r="L944" s="45"/>
      <c r="M944" s="253"/>
      <c r="N944" s="254"/>
      <c r="O944" s="92"/>
      <c r="P944" s="92"/>
      <c r="Q944" s="92"/>
      <c r="R944" s="92"/>
      <c r="S944" s="92"/>
      <c r="T944" s="93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T944" s="18" t="s">
        <v>142</v>
      </c>
      <c r="AU944" s="18" t="s">
        <v>91</v>
      </c>
    </row>
    <row r="945" s="13" customFormat="1">
      <c r="A945" s="13"/>
      <c r="B945" s="261"/>
      <c r="C945" s="262"/>
      <c r="D945" s="251" t="s">
        <v>257</v>
      </c>
      <c r="E945" s="263" t="s">
        <v>1</v>
      </c>
      <c r="F945" s="264" t="s">
        <v>1932</v>
      </c>
      <c r="G945" s="262"/>
      <c r="H945" s="265">
        <v>65</v>
      </c>
      <c r="I945" s="266"/>
      <c r="J945" s="262"/>
      <c r="K945" s="262"/>
      <c r="L945" s="267"/>
      <c r="M945" s="268"/>
      <c r="N945" s="269"/>
      <c r="O945" s="269"/>
      <c r="P945" s="269"/>
      <c r="Q945" s="269"/>
      <c r="R945" s="269"/>
      <c r="S945" s="269"/>
      <c r="T945" s="270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71" t="s">
        <v>257</v>
      </c>
      <c r="AU945" s="271" t="s">
        <v>91</v>
      </c>
      <c r="AV945" s="13" t="s">
        <v>91</v>
      </c>
      <c r="AW945" s="13" t="s">
        <v>38</v>
      </c>
      <c r="AX945" s="13" t="s">
        <v>82</v>
      </c>
      <c r="AY945" s="271" t="s">
        <v>133</v>
      </c>
    </row>
    <row r="946" s="13" customFormat="1">
      <c r="A946" s="13"/>
      <c r="B946" s="261"/>
      <c r="C946" s="262"/>
      <c r="D946" s="251" t="s">
        <v>257</v>
      </c>
      <c r="E946" s="263" t="s">
        <v>1</v>
      </c>
      <c r="F946" s="264" t="s">
        <v>1933</v>
      </c>
      <c r="G946" s="262"/>
      <c r="H946" s="265">
        <v>16.199999999999999</v>
      </c>
      <c r="I946" s="266"/>
      <c r="J946" s="262"/>
      <c r="K946" s="262"/>
      <c r="L946" s="267"/>
      <c r="M946" s="268"/>
      <c r="N946" s="269"/>
      <c r="O946" s="269"/>
      <c r="P946" s="269"/>
      <c r="Q946" s="269"/>
      <c r="R946" s="269"/>
      <c r="S946" s="269"/>
      <c r="T946" s="270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71" t="s">
        <v>257</v>
      </c>
      <c r="AU946" s="271" t="s">
        <v>91</v>
      </c>
      <c r="AV946" s="13" t="s">
        <v>91</v>
      </c>
      <c r="AW946" s="13" t="s">
        <v>38</v>
      </c>
      <c r="AX946" s="13" t="s">
        <v>82</v>
      </c>
      <c r="AY946" s="271" t="s">
        <v>133</v>
      </c>
    </row>
    <row r="947" s="13" customFormat="1">
      <c r="A947" s="13"/>
      <c r="B947" s="261"/>
      <c r="C947" s="262"/>
      <c r="D947" s="251" t="s">
        <v>257</v>
      </c>
      <c r="E947" s="263" t="s">
        <v>1</v>
      </c>
      <c r="F947" s="264" t="s">
        <v>1934</v>
      </c>
      <c r="G947" s="262"/>
      <c r="H947" s="265">
        <v>31.399999999999999</v>
      </c>
      <c r="I947" s="266"/>
      <c r="J947" s="262"/>
      <c r="K947" s="262"/>
      <c r="L947" s="267"/>
      <c r="M947" s="268"/>
      <c r="N947" s="269"/>
      <c r="O947" s="269"/>
      <c r="P947" s="269"/>
      <c r="Q947" s="269"/>
      <c r="R947" s="269"/>
      <c r="S947" s="269"/>
      <c r="T947" s="270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71" t="s">
        <v>257</v>
      </c>
      <c r="AU947" s="271" t="s">
        <v>91</v>
      </c>
      <c r="AV947" s="13" t="s">
        <v>91</v>
      </c>
      <c r="AW947" s="13" t="s">
        <v>38</v>
      </c>
      <c r="AX947" s="13" t="s">
        <v>82</v>
      </c>
      <c r="AY947" s="271" t="s">
        <v>133</v>
      </c>
    </row>
    <row r="948" s="13" customFormat="1">
      <c r="A948" s="13"/>
      <c r="B948" s="261"/>
      <c r="C948" s="262"/>
      <c r="D948" s="251" t="s">
        <v>257</v>
      </c>
      <c r="E948" s="263" t="s">
        <v>1</v>
      </c>
      <c r="F948" s="264" t="s">
        <v>1935</v>
      </c>
      <c r="G948" s="262"/>
      <c r="H948" s="265">
        <v>33.600000000000001</v>
      </c>
      <c r="I948" s="266"/>
      <c r="J948" s="262"/>
      <c r="K948" s="262"/>
      <c r="L948" s="267"/>
      <c r="M948" s="268"/>
      <c r="N948" s="269"/>
      <c r="O948" s="269"/>
      <c r="P948" s="269"/>
      <c r="Q948" s="269"/>
      <c r="R948" s="269"/>
      <c r="S948" s="269"/>
      <c r="T948" s="270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71" t="s">
        <v>257</v>
      </c>
      <c r="AU948" s="271" t="s">
        <v>91</v>
      </c>
      <c r="AV948" s="13" t="s">
        <v>91</v>
      </c>
      <c r="AW948" s="13" t="s">
        <v>38</v>
      </c>
      <c r="AX948" s="13" t="s">
        <v>82</v>
      </c>
      <c r="AY948" s="271" t="s">
        <v>133</v>
      </c>
    </row>
    <row r="949" s="13" customFormat="1">
      <c r="A949" s="13"/>
      <c r="B949" s="261"/>
      <c r="C949" s="262"/>
      <c r="D949" s="251" t="s">
        <v>257</v>
      </c>
      <c r="E949" s="263" t="s">
        <v>1</v>
      </c>
      <c r="F949" s="264" t="s">
        <v>1936</v>
      </c>
      <c r="G949" s="262"/>
      <c r="H949" s="265">
        <v>13.199999999999999</v>
      </c>
      <c r="I949" s="266"/>
      <c r="J949" s="262"/>
      <c r="K949" s="262"/>
      <c r="L949" s="267"/>
      <c r="M949" s="268"/>
      <c r="N949" s="269"/>
      <c r="O949" s="269"/>
      <c r="P949" s="269"/>
      <c r="Q949" s="269"/>
      <c r="R949" s="269"/>
      <c r="S949" s="269"/>
      <c r="T949" s="270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71" t="s">
        <v>257</v>
      </c>
      <c r="AU949" s="271" t="s">
        <v>91</v>
      </c>
      <c r="AV949" s="13" t="s">
        <v>91</v>
      </c>
      <c r="AW949" s="13" t="s">
        <v>38</v>
      </c>
      <c r="AX949" s="13" t="s">
        <v>82</v>
      </c>
      <c r="AY949" s="271" t="s">
        <v>133</v>
      </c>
    </row>
    <row r="950" s="13" customFormat="1">
      <c r="A950" s="13"/>
      <c r="B950" s="261"/>
      <c r="C950" s="262"/>
      <c r="D950" s="251" t="s">
        <v>257</v>
      </c>
      <c r="E950" s="263" t="s">
        <v>1</v>
      </c>
      <c r="F950" s="264" t="s">
        <v>1937</v>
      </c>
      <c r="G950" s="262"/>
      <c r="H950" s="265">
        <v>14.800000000000001</v>
      </c>
      <c r="I950" s="266"/>
      <c r="J950" s="262"/>
      <c r="K950" s="262"/>
      <c r="L950" s="267"/>
      <c r="M950" s="268"/>
      <c r="N950" s="269"/>
      <c r="O950" s="269"/>
      <c r="P950" s="269"/>
      <c r="Q950" s="269"/>
      <c r="R950" s="269"/>
      <c r="S950" s="269"/>
      <c r="T950" s="270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71" t="s">
        <v>257</v>
      </c>
      <c r="AU950" s="271" t="s">
        <v>91</v>
      </c>
      <c r="AV950" s="13" t="s">
        <v>91</v>
      </c>
      <c r="AW950" s="13" t="s">
        <v>38</v>
      </c>
      <c r="AX950" s="13" t="s">
        <v>82</v>
      </c>
      <c r="AY950" s="271" t="s">
        <v>133</v>
      </c>
    </row>
    <row r="951" s="13" customFormat="1">
      <c r="A951" s="13"/>
      <c r="B951" s="261"/>
      <c r="C951" s="262"/>
      <c r="D951" s="251" t="s">
        <v>257</v>
      </c>
      <c r="E951" s="263" t="s">
        <v>1</v>
      </c>
      <c r="F951" s="264" t="s">
        <v>1938</v>
      </c>
      <c r="G951" s="262"/>
      <c r="H951" s="265">
        <v>14.5</v>
      </c>
      <c r="I951" s="266"/>
      <c r="J951" s="262"/>
      <c r="K951" s="262"/>
      <c r="L951" s="267"/>
      <c r="M951" s="268"/>
      <c r="N951" s="269"/>
      <c r="O951" s="269"/>
      <c r="P951" s="269"/>
      <c r="Q951" s="269"/>
      <c r="R951" s="269"/>
      <c r="S951" s="269"/>
      <c r="T951" s="270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71" t="s">
        <v>257</v>
      </c>
      <c r="AU951" s="271" t="s">
        <v>91</v>
      </c>
      <c r="AV951" s="13" t="s">
        <v>91</v>
      </c>
      <c r="AW951" s="13" t="s">
        <v>38</v>
      </c>
      <c r="AX951" s="13" t="s">
        <v>82</v>
      </c>
      <c r="AY951" s="271" t="s">
        <v>133</v>
      </c>
    </row>
    <row r="952" s="16" customFormat="1">
      <c r="A952" s="16"/>
      <c r="B952" s="304"/>
      <c r="C952" s="305"/>
      <c r="D952" s="251" t="s">
        <v>257</v>
      </c>
      <c r="E952" s="306" t="s">
        <v>1</v>
      </c>
      <c r="F952" s="307" t="s">
        <v>666</v>
      </c>
      <c r="G952" s="305"/>
      <c r="H952" s="308">
        <v>188.69999999999999</v>
      </c>
      <c r="I952" s="309"/>
      <c r="J952" s="305"/>
      <c r="K952" s="305"/>
      <c r="L952" s="310"/>
      <c r="M952" s="311"/>
      <c r="N952" s="312"/>
      <c r="O952" s="312"/>
      <c r="P952" s="312"/>
      <c r="Q952" s="312"/>
      <c r="R952" s="312"/>
      <c r="S952" s="312"/>
      <c r="T952" s="313"/>
      <c r="U952" s="16"/>
      <c r="V952" s="16"/>
      <c r="W952" s="16"/>
      <c r="X952" s="16"/>
      <c r="Y952" s="16"/>
      <c r="Z952" s="16"/>
      <c r="AA952" s="16"/>
      <c r="AB952" s="16"/>
      <c r="AC952" s="16"/>
      <c r="AD952" s="16"/>
      <c r="AE952" s="16"/>
      <c r="AT952" s="314" t="s">
        <v>257</v>
      </c>
      <c r="AU952" s="314" t="s">
        <v>91</v>
      </c>
      <c r="AV952" s="16" t="s">
        <v>147</v>
      </c>
      <c r="AW952" s="16" t="s">
        <v>38</v>
      </c>
      <c r="AX952" s="16" t="s">
        <v>82</v>
      </c>
      <c r="AY952" s="314" t="s">
        <v>133</v>
      </c>
    </row>
    <row r="953" s="13" customFormat="1">
      <c r="A953" s="13"/>
      <c r="B953" s="261"/>
      <c r="C953" s="262"/>
      <c r="D953" s="251" t="s">
        <v>257</v>
      </c>
      <c r="E953" s="263" t="s">
        <v>1</v>
      </c>
      <c r="F953" s="264" t="s">
        <v>1939</v>
      </c>
      <c r="G953" s="262"/>
      <c r="H953" s="265">
        <v>18.870000000000001</v>
      </c>
      <c r="I953" s="266"/>
      <c r="J953" s="262"/>
      <c r="K953" s="262"/>
      <c r="L953" s="267"/>
      <c r="M953" s="268"/>
      <c r="N953" s="269"/>
      <c r="O953" s="269"/>
      <c r="P953" s="269"/>
      <c r="Q953" s="269"/>
      <c r="R953" s="269"/>
      <c r="S953" s="269"/>
      <c r="T953" s="270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71" t="s">
        <v>257</v>
      </c>
      <c r="AU953" s="271" t="s">
        <v>91</v>
      </c>
      <c r="AV953" s="13" t="s">
        <v>91</v>
      </c>
      <c r="AW953" s="13" t="s">
        <v>38</v>
      </c>
      <c r="AX953" s="13" t="s">
        <v>82</v>
      </c>
      <c r="AY953" s="271" t="s">
        <v>133</v>
      </c>
    </row>
    <row r="954" s="14" customFormat="1">
      <c r="A954" s="14"/>
      <c r="B954" s="272"/>
      <c r="C954" s="273"/>
      <c r="D954" s="251" t="s">
        <v>257</v>
      </c>
      <c r="E954" s="274" t="s">
        <v>1</v>
      </c>
      <c r="F954" s="275" t="s">
        <v>260</v>
      </c>
      <c r="G954" s="273"/>
      <c r="H954" s="276">
        <v>207.56999999999999</v>
      </c>
      <c r="I954" s="277"/>
      <c r="J954" s="273"/>
      <c r="K954" s="273"/>
      <c r="L954" s="278"/>
      <c r="M954" s="279"/>
      <c r="N954" s="280"/>
      <c r="O954" s="280"/>
      <c r="P954" s="280"/>
      <c r="Q954" s="280"/>
      <c r="R954" s="280"/>
      <c r="S954" s="280"/>
      <c r="T954" s="281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82" t="s">
        <v>257</v>
      </c>
      <c r="AU954" s="282" t="s">
        <v>91</v>
      </c>
      <c r="AV954" s="14" t="s">
        <v>152</v>
      </c>
      <c r="AW954" s="14" t="s">
        <v>38</v>
      </c>
      <c r="AX954" s="14" t="s">
        <v>21</v>
      </c>
      <c r="AY954" s="282" t="s">
        <v>133</v>
      </c>
    </row>
    <row r="955" s="2" customFormat="1" ht="16.5" customHeight="1">
      <c r="A955" s="39"/>
      <c r="B955" s="40"/>
      <c r="C955" s="283" t="s">
        <v>1940</v>
      </c>
      <c r="D955" s="283" t="s">
        <v>341</v>
      </c>
      <c r="E955" s="284" t="s">
        <v>1911</v>
      </c>
      <c r="F955" s="285" t="s">
        <v>1912</v>
      </c>
      <c r="G955" s="286" t="s">
        <v>328</v>
      </c>
      <c r="H955" s="287">
        <v>0.072999999999999995</v>
      </c>
      <c r="I955" s="288"/>
      <c r="J955" s="289">
        <f>ROUND(I955*H955,2)</f>
        <v>0</v>
      </c>
      <c r="K955" s="290"/>
      <c r="L955" s="291"/>
      <c r="M955" s="292" t="s">
        <v>1</v>
      </c>
      <c r="N955" s="293" t="s">
        <v>47</v>
      </c>
      <c r="O955" s="92"/>
      <c r="P955" s="247">
        <f>O955*H955</f>
        <v>0</v>
      </c>
      <c r="Q955" s="247">
        <v>1</v>
      </c>
      <c r="R955" s="247">
        <f>Q955*H955</f>
        <v>0.072999999999999995</v>
      </c>
      <c r="S955" s="247">
        <v>0</v>
      </c>
      <c r="T955" s="248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49" t="s">
        <v>418</v>
      </c>
      <c r="AT955" s="249" t="s">
        <v>341</v>
      </c>
      <c r="AU955" s="249" t="s">
        <v>91</v>
      </c>
      <c r="AY955" s="18" t="s">
        <v>133</v>
      </c>
      <c r="BE955" s="250">
        <f>IF(N955="základní",J955,0)</f>
        <v>0</v>
      </c>
      <c r="BF955" s="250">
        <f>IF(N955="snížená",J955,0)</f>
        <v>0</v>
      </c>
      <c r="BG955" s="250">
        <f>IF(N955="zákl. přenesená",J955,0)</f>
        <v>0</v>
      </c>
      <c r="BH955" s="250">
        <f>IF(N955="sníž. přenesená",J955,0)</f>
        <v>0</v>
      </c>
      <c r="BI955" s="250">
        <f>IF(N955="nulová",J955,0)</f>
        <v>0</v>
      </c>
      <c r="BJ955" s="18" t="s">
        <v>21</v>
      </c>
      <c r="BK955" s="250">
        <f>ROUND(I955*H955,2)</f>
        <v>0</v>
      </c>
      <c r="BL955" s="18" t="s">
        <v>212</v>
      </c>
      <c r="BM955" s="249" t="s">
        <v>1941</v>
      </c>
    </row>
    <row r="956" s="2" customFormat="1">
      <c r="A956" s="39"/>
      <c r="B956" s="40"/>
      <c r="C956" s="41"/>
      <c r="D956" s="251" t="s">
        <v>142</v>
      </c>
      <c r="E956" s="41"/>
      <c r="F956" s="252" t="s">
        <v>1914</v>
      </c>
      <c r="G956" s="41"/>
      <c r="H956" s="41"/>
      <c r="I956" s="145"/>
      <c r="J956" s="41"/>
      <c r="K956" s="41"/>
      <c r="L956" s="45"/>
      <c r="M956" s="253"/>
      <c r="N956" s="254"/>
      <c r="O956" s="92"/>
      <c r="P956" s="92"/>
      <c r="Q956" s="92"/>
      <c r="R956" s="92"/>
      <c r="S956" s="92"/>
      <c r="T956" s="93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T956" s="18" t="s">
        <v>142</v>
      </c>
      <c r="AU956" s="18" t="s">
        <v>91</v>
      </c>
    </row>
    <row r="957" s="13" customFormat="1">
      <c r="A957" s="13"/>
      <c r="B957" s="261"/>
      <c r="C957" s="262"/>
      <c r="D957" s="251" t="s">
        <v>257</v>
      </c>
      <c r="E957" s="262"/>
      <c r="F957" s="264" t="s">
        <v>1942</v>
      </c>
      <c r="G957" s="262"/>
      <c r="H957" s="265">
        <v>0.072999999999999995</v>
      </c>
      <c r="I957" s="266"/>
      <c r="J957" s="262"/>
      <c r="K957" s="262"/>
      <c r="L957" s="267"/>
      <c r="M957" s="268"/>
      <c r="N957" s="269"/>
      <c r="O957" s="269"/>
      <c r="P957" s="269"/>
      <c r="Q957" s="269"/>
      <c r="R957" s="269"/>
      <c r="S957" s="269"/>
      <c r="T957" s="270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71" t="s">
        <v>257</v>
      </c>
      <c r="AU957" s="271" t="s">
        <v>91</v>
      </c>
      <c r="AV957" s="13" t="s">
        <v>91</v>
      </c>
      <c r="AW957" s="13" t="s">
        <v>4</v>
      </c>
      <c r="AX957" s="13" t="s">
        <v>21</v>
      </c>
      <c r="AY957" s="271" t="s">
        <v>133</v>
      </c>
    </row>
    <row r="958" s="2" customFormat="1" ht="21.75" customHeight="1">
      <c r="A958" s="39"/>
      <c r="B958" s="40"/>
      <c r="C958" s="237" t="s">
        <v>1943</v>
      </c>
      <c r="D958" s="237" t="s">
        <v>136</v>
      </c>
      <c r="E958" s="238" t="s">
        <v>1944</v>
      </c>
      <c r="F958" s="239" t="s">
        <v>1945</v>
      </c>
      <c r="G958" s="240" t="s">
        <v>254</v>
      </c>
      <c r="H958" s="241">
        <v>415.13999999999999</v>
      </c>
      <c r="I958" s="242"/>
      <c r="J958" s="243">
        <f>ROUND(I958*H958,2)</f>
        <v>0</v>
      </c>
      <c r="K958" s="244"/>
      <c r="L958" s="45"/>
      <c r="M958" s="245" t="s">
        <v>1</v>
      </c>
      <c r="N958" s="246" t="s">
        <v>47</v>
      </c>
      <c r="O958" s="92"/>
      <c r="P958" s="247">
        <f>O958*H958</f>
        <v>0</v>
      </c>
      <c r="Q958" s="247">
        <v>0</v>
      </c>
      <c r="R958" s="247">
        <f>Q958*H958</f>
        <v>0</v>
      </c>
      <c r="S958" s="247">
        <v>0</v>
      </c>
      <c r="T958" s="248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49" t="s">
        <v>212</v>
      </c>
      <c r="AT958" s="249" t="s">
        <v>136</v>
      </c>
      <c r="AU958" s="249" t="s">
        <v>91</v>
      </c>
      <c r="AY958" s="18" t="s">
        <v>133</v>
      </c>
      <c r="BE958" s="250">
        <f>IF(N958="základní",J958,0)</f>
        <v>0</v>
      </c>
      <c r="BF958" s="250">
        <f>IF(N958="snížená",J958,0)</f>
        <v>0</v>
      </c>
      <c r="BG958" s="250">
        <f>IF(N958="zákl. přenesená",J958,0)</f>
        <v>0</v>
      </c>
      <c r="BH958" s="250">
        <f>IF(N958="sníž. přenesená",J958,0)</f>
        <v>0</v>
      </c>
      <c r="BI958" s="250">
        <f>IF(N958="nulová",J958,0)</f>
        <v>0</v>
      </c>
      <c r="BJ958" s="18" t="s">
        <v>21</v>
      </c>
      <c r="BK958" s="250">
        <f>ROUND(I958*H958,2)</f>
        <v>0</v>
      </c>
      <c r="BL958" s="18" t="s">
        <v>212</v>
      </c>
      <c r="BM958" s="249" t="s">
        <v>1946</v>
      </c>
    </row>
    <row r="959" s="2" customFormat="1">
      <c r="A959" s="39"/>
      <c r="B959" s="40"/>
      <c r="C959" s="41"/>
      <c r="D959" s="251" t="s">
        <v>142</v>
      </c>
      <c r="E959" s="41"/>
      <c r="F959" s="252" t="s">
        <v>1920</v>
      </c>
      <c r="G959" s="41"/>
      <c r="H959" s="41"/>
      <c r="I959" s="145"/>
      <c r="J959" s="41"/>
      <c r="K959" s="41"/>
      <c r="L959" s="45"/>
      <c r="M959" s="253"/>
      <c r="N959" s="254"/>
      <c r="O959" s="92"/>
      <c r="P959" s="92"/>
      <c r="Q959" s="92"/>
      <c r="R959" s="92"/>
      <c r="S959" s="92"/>
      <c r="T959" s="93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142</v>
      </c>
      <c r="AU959" s="18" t="s">
        <v>91</v>
      </c>
    </row>
    <row r="960" s="13" customFormat="1">
      <c r="A960" s="13"/>
      <c r="B960" s="261"/>
      <c r="C960" s="262"/>
      <c r="D960" s="251" t="s">
        <v>257</v>
      </c>
      <c r="E960" s="263" t="s">
        <v>1</v>
      </c>
      <c r="F960" s="264" t="s">
        <v>1947</v>
      </c>
      <c r="G960" s="262"/>
      <c r="H960" s="265">
        <v>415.13999999999999</v>
      </c>
      <c r="I960" s="266"/>
      <c r="J960" s="262"/>
      <c r="K960" s="262"/>
      <c r="L960" s="267"/>
      <c r="M960" s="268"/>
      <c r="N960" s="269"/>
      <c r="O960" s="269"/>
      <c r="P960" s="269"/>
      <c r="Q960" s="269"/>
      <c r="R960" s="269"/>
      <c r="S960" s="269"/>
      <c r="T960" s="270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71" t="s">
        <v>257</v>
      </c>
      <c r="AU960" s="271" t="s">
        <v>91</v>
      </c>
      <c r="AV960" s="13" t="s">
        <v>91</v>
      </c>
      <c r="AW960" s="13" t="s">
        <v>38</v>
      </c>
      <c r="AX960" s="13" t="s">
        <v>21</v>
      </c>
      <c r="AY960" s="271" t="s">
        <v>133</v>
      </c>
    </row>
    <row r="961" s="2" customFormat="1" ht="16.5" customHeight="1">
      <c r="A961" s="39"/>
      <c r="B961" s="40"/>
      <c r="C961" s="283" t="s">
        <v>1948</v>
      </c>
      <c r="D961" s="283" t="s">
        <v>341</v>
      </c>
      <c r="E961" s="284" t="s">
        <v>1923</v>
      </c>
      <c r="F961" s="285" t="s">
        <v>1924</v>
      </c>
      <c r="G961" s="286" t="s">
        <v>328</v>
      </c>
      <c r="H961" s="287">
        <v>0.187</v>
      </c>
      <c r="I961" s="288"/>
      <c r="J961" s="289">
        <f>ROUND(I961*H961,2)</f>
        <v>0</v>
      </c>
      <c r="K961" s="290"/>
      <c r="L961" s="291"/>
      <c r="M961" s="292" t="s">
        <v>1</v>
      </c>
      <c r="N961" s="293" t="s">
        <v>47</v>
      </c>
      <c r="O961" s="92"/>
      <c r="P961" s="247">
        <f>O961*H961</f>
        <v>0</v>
      </c>
      <c r="Q961" s="247">
        <v>1</v>
      </c>
      <c r="R961" s="247">
        <f>Q961*H961</f>
        <v>0.187</v>
      </c>
      <c r="S961" s="247">
        <v>0</v>
      </c>
      <c r="T961" s="248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49" t="s">
        <v>418</v>
      </c>
      <c r="AT961" s="249" t="s">
        <v>341</v>
      </c>
      <c r="AU961" s="249" t="s">
        <v>91</v>
      </c>
      <c r="AY961" s="18" t="s">
        <v>133</v>
      </c>
      <c r="BE961" s="250">
        <f>IF(N961="základní",J961,0)</f>
        <v>0</v>
      </c>
      <c r="BF961" s="250">
        <f>IF(N961="snížená",J961,0)</f>
        <v>0</v>
      </c>
      <c r="BG961" s="250">
        <f>IF(N961="zákl. přenesená",J961,0)</f>
        <v>0</v>
      </c>
      <c r="BH961" s="250">
        <f>IF(N961="sníž. přenesená",J961,0)</f>
        <v>0</v>
      </c>
      <c r="BI961" s="250">
        <f>IF(N961="nulová",J961,0)</f>
        <v>0</v>
      </c>
      <c r="BJ961" s="18" t="s">
        <v>21</v>
      </c>
      <c r="BK961" s="250">
        <f>ROUND(I961*H961,2)</f>
        <v>0</v>
      </c>
      <c r="BL961" s="18" t="s">
        <v>212</v>
      </c>
      <c r="BM961" s="249" t="s">
        <v>1949</v>
      </c>
    </row>
    <row r="962" s="2" customFormat="1">
      <c r="A962" s="39"/>
      <c r="B962" s="40"/>
      <c r="C962" s="41"/>
      <c r="D962" s="251" t="s">
        <v>142</v>
      </c>
      <c r="E962" s="41"/>
      <c r="F962" s="252" t="s">
        <v>1926</v>
      </c>
      <c r="G962" s="41"/>
      <c r="H962" s="41"/>
      <c r="I962" s="145"/>
      <c r="J962" s="41"/>
      <c r="K962" s="41"/>
      <c r="L962" s="45"/>
      <c r="M962" s="253"/>
      <c r="N962" s="254"/>
      <c r="O962" s="92"/>
      <c r="P962" s="92"/>
      <c r="Q962" s="92"/>
      <c r="R962" s="92"/>
      <c r="S962" s="92"/>
      <c r="T962" s="93"/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T962" s="18" t="s">
        <v>142</v>
      </c>
      <c r="AU962" s="18" t="s">
        <v>91</v>
      </c>
    </row>
    <row r="963" s="13" customFormat="1">
      <c r="A963" s="13"/>
      <c r="B963" s="261"/>
      <c r="C963" s="262"/>
      <c r="D963" s="251" t="s">
        <v>257</v>
      </c>
      <c r="E963" s="262"/>
      <c r="F963" s="264" t="s">
        <v>1950</v>
      </c>
      <c r="G963" s="262"/>
      <c r="H963" s="265">
        <v>0.187</v>
      </c>
      <c r="I963" s="266"/>
      <c r="J963" s="262"/>
      <c r="K963" s="262"/>
      <c r="L963" s="267"/>
      <c r="M963" s="268"/>
      <c r="N963" s="269"/>
      <c r="O963" s="269"/>
      <c r="P963" s="269"/>
      <c r="Q963" s="269"/>
      <c r="R963" s="269"/>
      <c r="S963" s="269"/>
      <c r="T963" s="27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71" t="s">
        <v>257</v>
      </c>
      <c r="AU963" s="271" t="s">
        <v>91</v>
      </c>
      <c r="AV963" s="13" t="s">
        <v>91</v>
      </c>
      <c r="AW963" s="13" t="s">
        <v>4</v>
      </c>
      <c r="AX963" s="13" t="s">
        <v>21</v>
      </c>
      <c r="AY963" s="271" t="s">
        <v>133</v>
      </c>
    </row>
    <row r="964" s="2" customFormat="1" ht="21.75" customHeight="1">
      <c r="A964" s="39"/>
      <c r="B964" s="40"/>
      <c r="C964" s="237" t="s">
        <v>1951</v>
      </c>
      <c r="D964" s="237" t="s">
        <v>136</v>
      </c>
      <c r="E964" s="238" t="s">
        <v>1952</v>
      </c>
      <c r="F964" s="239" t="s">
        <v>1953</v>
      </c>
      <c r="G964" s="240" t="s">
        <v>254</v>
      </c>
      <c r="H964" s="241">
        <v>176.19200000000001</v>
      </c>
      <c r="I964" s="242"/>
      <c r="J964" s="243">
        <f>ROUND(I964*H964,2)</f>
        <v>0</v>
      </c>
      <c r="K964" s="244"/>
      <c r="L964" s="45"/>
      <c r="M964" s="245" t="s">
        <v>1</v>
      </c>
      <c r="N964" s="246" t="s">
        <v>47</v>
      </c>
      <c r="O964" s="92"/>
      <c r="P964" s="247">
        <f>O964*H964</f>
        <v>0</v>
      </c>
      <c r="Q964" s="247">
        <v>3.0000000000000001E-05</v>
      </c>
      <c r="R964" s="247">
        <f>Q964*H964</f>
        <v>0.0052857600000000005</v>
      </c>
      <c r="S964" s="247">
        <v>0</v>
      </c>
      <c r="T964" s="248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49" t="s">
        <v>212</v>
      </c>
      <c r="AT964" s="249" t="s">
        <v>136</v>
      </c>
      <c r="AU964" s="249" t="s">
        <v>91</v>
      </c>
      <c r="AY964" s="18" t="s">
        <v>133</v>
      </c>
      <c r="BE964" s="250">
        <f>IF(N964="základní",J964,0)</f>
        <v>0</v>
      </c>
      <c r="BF964" s="250">
        <f>IF(N964="snížená",J964,0)</f>
        <v>0</v>
      </c>
      <c r="BG964" s="250">
        <f>IF(N964="zákl. přenesená",J964,0)</f>
        <v>0</v>
      </c>
      <c r="BH964" s="250">
        <f>IF(N964="sníž. přenesená",J964,0)</f>
        <v>0</v>
      </c>
      <c r="BI964" s="250">
        <f>IF(N964="nulová",J964,0)</f>
        <v>0</v>
      </c>
      <c r="BJ964" s="18" t="s">
        <v>21</v>
      </c>
      <c r="BK964" s="250">
        <f>ROUND(I964*H964,2)</f>
        <v>0</v>
      </c>
      <c r="BL964" s="18" t="s">
        <v>212</v>
      </c>
      <c r="BM964" s="249" t="s">
        <v>1954</v>
      </c>
    </row>
    <row r="965" s="2" customFormat="1">
      <c r="A965" s="39"/>
      <c r="B965" s="40"/>
      <c r="C965" s="41"/>
      <c r="D965" s="251" t="s">
        <v>142</v>
      </c>
      <c r="E965" s="41"/>
      <c r="F965" s="252" t="s">
        <v>1955</v>
      </c>
      <c r="G965" s="41"/>
      <c r="H965" s="41"/>
      <c r="I965" s="145"/>
      <c r="J965" s="41"/>
      <c r="K965" s="41"/>
      <c r="L965" s="45"/>
      <c r="M965" s="253"/>
      <c r="N965" s="254"/>
      <c r="O965" s="92"/>
      <c r="P965" s="92"/>
      <c r="Q965" s="92"/>
      <c r="R965" s="92"/>
      <c r="S965" s="92"/>
      <c r="T965" s="93"/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T965" s="18" t="s">
        <v>142</v>
      </c>
      <c r="AU965" s="18" t="s">
        <v>91</v>
      </c>
    </row>
    <row r="966" s="15" customFormat="1">
      <c r="A966" s="15"/>
      <c r="B966" s="294"/>
      <c r="C966" s="295"/>
      <c r="D966" s="251" t="s">
        <v>257</v>
      </c>
      <c r="E966" s="296" t="s">
        <v>1</v>
      </c>
      <c r="F966" s="297" t="s">
        <v>1956</v>
      </c>
      <c r="G966" s="295"/>
      <c r="H966" s="296" t="s">
        <v>1</v>
      </c>
      <c r="I966" s="298"/>
      <c r="J966" s="295"/>
      <c r="K966" s="295"/>
      <c r="L966" s="299"/>
      <c r="M966" s="300"/>
      <c r="N966" s="301"/>
      <c r="O966" s="301"/>
      <c r="P966" s="301"/>
      <c r="Q966" s="301"/>
      <c r="R966" s="301"/>
      <c r="S966" s="301"/>
      <c r="T966" s="302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303" t="s">
        <v>257</v>
      </c>
      <c r="AU966" s="303" t="s">
        <v>91</v>
      </c>
      <c r="AV966" s="15" t="s">
        <v>21</v>
      </c>
      <c r="AW966" s="15" t="s">
        <v>38</v>
      </c>
      <c r="AX966" s="15" t="s">
        <v>82</v>
      </c>
      <c r="AY966" s="303" t="s">
        <v>133</v>
      </c>
    </row>
    <row r="967" s="13" customFormat="1">
      <c r="A967" s="13"/>
      <c r="B967" s="261"/>
      <c r="C967" s="262"/>
      <c r="D967" s="251" t="s">
        <v>257</v>
      </c>
      <c r="E967" s="263" t="s">
        <v>1</v>
      </c>
      <c r="F967" s="264" t="s">
        <v>1957</v>
      </c>
      <c r="G967" s="262"/>
      <c r="H967" s="265">
        <v>85.811999999999998</v>
      </c>
      <c r="I967" s="266"/>
      <c r="J967" s="262"/>
      <c r="K967" s="262"/>
      <c r="L967" s="267"/>
      <c r="M967" s="268"/>
      <c r="N967" s="269"/>
      <c r="O967" s="269"/>
      <c r="P967" s="269"/>
      <c r="Q967" s="269"/>
      <c r="R967" s="269"/>
      <c r="S967" s="269"/>
      <c r="T967" s="270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71" t="s">
        <v>257</v>
      </c>
      <c r="AU967" s="271" t="s">
        <v>91</v>
      </c>
      <c r="AV967" s="13" t="s">
        <v>91</v>
      </c>
      <c r="AW967" s="13" t="s">
        <v>38</v>
      </c>
      <c r="AX967" s="13" t="s">
        <v>82</v>
      </c>
      <c r="AY967" s="271" t="s">
        <v>133</v>
      </c>
    </row>
    <row r="968" s="13" customFormat="1">
      <c r="A968" s="13"/>
      <c r="B968" s="261"/>
      <c r="C968" s="262"/>
      <c r="D968" s="251" t="s">
        <v>257</v>
      </c>
      <c r="E968" s="263" t="s">
        <v>1</v>
      </c>
      <c r="F968" s="264" t="s">
        <v>1958</v>
      </c>
      <c r="G968" s="262"/>
      <c r="H968" s="265">
        <v>90.379999999999995</v>
      </c>
      <c r="I968" s="266"/>
      <c r="J968" s="262"/>
      <c r="K968" s="262"/>
      <c r="L968" s="267"/>
      <c r="M968" s="268"/>
      <c r="N968" s="269"/>
      <c r="O968" s="269"/>
      <c r="P968" s="269"/>
      <c r="Q968" s="269"/>
      <c r="R968" s="269"/>
      <c r="S968" s="269"/>
      <c r="T968" s="270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71" t="s">
        <v>257</v>
      </c>
      <c r="AU968" s="271" t="s">
        <v>91</v>
      </c>
      <c r="AV968" s="13" t="s">
        <v>91</v>
      </c>
      <c r="AW968" s="13" t="s">
        <v>38</v>
      </c>
      <c r="AX968" s="13" t="s">
        <v>82</v>
      </c>
      <c r="AY968" s="271" t="s">
        <v>133</v>
      </c>
    </row>
    <row r="969" s="14" customFormat="1">
      <c r="A969" s="14"/>
      <c r="B969" s="272"/>
      <c r="C969" s="273"/>
      <c r="D969" s="251" t="s">
        <v>257</v>
      </c>
      <c r="E969" s="274" t="s">
        <v>1</v>
      </c>
      <c r="F969" s="275" t="s">
        <v>260</v>
      </c>
      <c r="G969" s="273"/>
      <c r="H969" s="276">
        <v>176.19200000000001</v>
      </c>
      <c r="I969" s="277"/>
      <c r="J969" s="273"/>
      <c r="K969" s="273"/>
      <c r="L969" s="278"/>
      <c r="M969" s="279"/>
      <c r="N969" s="280"/>
      <c r="O969" s="280"/>
      <c r="P969" s="280"/>
      <c r="Q969" s="280"/>
      <c r="R969" s="280"/>
      <c r="S969" s="280"/>
      <c r="T969" s="281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82" t="s">
        <v>257</v>
      </c>
      <c r="AU969" s="282" t="s">
        <v>91</v>
      </c>
      <c r="AV969" s="14" t="s">
        <v>152</v>
      </c>
      <c r="AW969" s="14" t="s">
        <v>38</v>
      </c>
      <c r="AX969" s="14" t="s">
        <v>21</v>
      </c>
      <c r="AY969" s="282" t="s">
        <v>133</v>
      </c>
    </row>
    <row r="970" s="2" customFormat="1" ht="16.5" customHeight="1">
      <c r="A970" s="39"/>
      <c r="B970" s="40"/>
      <c r="C970" s="283" t="s">
        <v>1959</v>
      </c>
      <c r="D970" s="283" t="s">
        <v>341</v>
      </c>
      <c r="E970" s="284" t="s">
        <v>1960</v>
      </c>
      <c r="F970" s="285" t="s">
        <v>1961</v>
      </c>
      <c r="G970" s="286" t="s">
        <v>328</v>
      </c>
      <c r="H970" s="287">
        <v>0.26400000000000001</v>
      </c>
      <c r="I970" s="288"/>
      <c r="J970" s="289">
        <f>ROUND(I970*H970,2)</f>
        <v>0</v>
      </c>
      <c r="K970" s="290"/>
      <c r="L970" s="291"/>
      <c r="M970" s="292" t="s">
        <v>1</v>
      </c>
      <c r="N970" s="293" t="s">
        <v>47</v>
      </c>
      <c r="O970" s="92"/>
      <c r="P970" s="247">
        <f>O970*H970</f>
        <v>0</v>
      </c>
      <c r="Q970" s="247">
        <v>1</v>
      </c>
      <c r="R970" s="247">
        <f>Q970*H970</f>
        <v>0.26400000000000001</v>
      </c>
      <c r="S970" s="247">
        <v>0</v>
      </c>
      <c r="T970" s="248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49" t="s">
        <v>418</v>
      </c>
      <c r="AT970" s="249" t="s">
        <v>341</v>
      </c>
      <c r="AU970" s="249" t="s">
        <v>91</v>
      </c>
      <c r="AY970" s="18" t="s">
        <v>133</v>
      </c>
      <c r="BE970" s="250">
        <f>IF(N970="základní",J970,0)</f>
        <v>0</v>
      </c>
      <c r="BF970" s="250">
        <f>IF(N970="snížená",J970,0)</f>
        <v>0</v>
      </c>
      <c r="BG970" s="250">
        <f>IF(N970="zákl. přenesená",J970,0)</f>
        <v>0</v>
      </c>
      <c r="BH970" s="250">
        <f>IF(N970="sníž. přenesená",J970,0)</f>
        <v>0</v>
      </c>
      <c r="BI970" s="250">
        <f>IF(N970="nulová",J970,0)</f>
        <v>0</v>
      </c>
      <c r="BJ970" s="18" t="s">
        <v>21</v>
      </c>
      <c r="BK970" s="250">
        <f>ROUND(I970*H970,2)</f>
        <v>0</v>
      </c>
      <c r="BL970" s="18" t="s">
        <v>212</v>
      </c>
      <c r="BM970" s="249" t="s">
        <v>1962</v>
      </c>
    </row>
    <row r="971" s="13" customFormat="1">
      <c r="A971" s="13"/>
      <c r="B971" s="261"/>
      <c r="C971" s="262"/>
      <c r="D971" s="251" t="s">
        <v>257</v>
      </c>
      <c r="E971" s="262"/>
      <c r="F971" s="264" t="s">
        <v>1963</v>
      </c>
      <c r="G971" s="262"/>
      <c r="H971" s="265">
        <v>0.26400000000000001</v>
      </c>
      <c r="I971" s="266"/>
      <c r="J971" s="262"/>
      <c r="K971" s="262"/>
      <c r="L971" s="267"/>
      <c r="M971" s="268"/>
      <c r="N971" s="269"/>
      <c r="O971" s="269"/>
      <c r="P971" s="269"/>
      <c r="Q971" s="269"/>
      <c r="R971" s="269"/>
      <c r="S971" s="269"/>
      <c r="T971" s="270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71" t="s">
        <v>257</v>
      </c>
      <c r="AU971" s="271" t="s">
        <v>91</v>
      </c>
      <c r="AV971" s="13" t="s">
        <v>91</v>
      </c>
      <c r="AW971" s="13" t="s">
        <v>4</v>
      </c>
      <c r="AX971" s="13" t="s">
        <v>21</v>
      </c>
      <c r="AY971" s="271" t="s">
        <v>133</v>
      </c>
    </row>
    <row r="972" s="2" customFormat="1" ht="16.5" customHeight="1">
      <c r="A972" s="39"/>
      <c r="B972" s="40"/>
      <c r="C972" s="237" t="s">
        <v>1964</v>
      </c>
      <c r="D972" s="237" t="s">
        <v>136</v>
      </c>
      <c r="E972" s="238" t="s">
        <v>1965</v>
      </c>
      <c r="F972" s="239" t="s">
        <v>1966</v>
      </c>
      <c r="G972" s="240" t="s">
        <v>254</v>
      </c>
      <c r="H972" s="241">
        <v>626.73800000000006</v>
      </c>
      <c r="I972" s="242"/>
      <c r="J972" s="243">
        <f>ROUND(I972*H972,2)</f>
        <v>0</v>
      </c>
      <c r="K972" s="244"/>
      <c r="L972" s="45"/>
      <c r="M972" s="245" t="s">
        <v>1</v>
      </c>
      <c r="N972" s="246" t="s">
        <v>47</v>
      </c>
      <c r="O972" s="92"/>
      <c r="P972" s="247">
        <f>O972*H972</f>
        <v>0</v>
      </c>
      <c r="Q972" s="247">
        <v>0</v>
      </c>
      <c r="R972" s="247">
        <f>Q972*H972</f>
        <v>0</v>
      </c>
      <c r="S972" s="247">
        <v>0.02</v>
      </c>
      <c r="T972" s="248">
        <f>S972*H972</f>
        <v>12.534760000000002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49" t="s">
        <v>212</v>
      </c>
      <c r="AT972" s="249" t="s">
        <v>136</v>
      </c>
      <c r="AU972" s="249" t="s">
        <v>91</v>
      </c>
      <c r="AY972" s="18" t="s">
        <v>133</v>
      </c>
      <c r="BE972" s="250">
        <f>IF(N972="základní",J972,0)</f>
        <v>0</v>
      </c>
      <c r="BF972" s="250">
        <f>IF(N972="snížená",J972,0)</f>
        <v>0</v>
      </c>
      <c r="BG972" s="250">
        <f>IF(N972="zákl. přenesená",J972,0)</f>
        <v>0</v>
      </c>
      <c r="BH972" s="250">
        <f>IF(N972="sníž. přenesená",J972,0)</f>
        <v>0</v>
      </c>
      <c r="BI972" s="250">
        <f>IF(N972="nulová",J972,0)</f>
        <v>0</v>
      </c>
      <c r="BJ972" s="18" t="s">
        <v>21</v>
      </c>
      <c r="BK972" s="250">
        <f>ROUND(I972*H972,2)</f>
        <v>0</v>
      </c>
      <c r="BL972" s="18" t="s">
        <v>212</v>
      </c>
      <c r="BM972" s="249" t="s">
        <v>1967</v>
      </c>
    </row>
    <row r="973" s="2" customFormat="1">
      <c r="A973" s="39"/>
      <c r="B973" s="40"/>
      <c r="C973" s="41"/>
      <c r="D973" s="251" t="s">
        <v>142</v>
      </c>
      <c r="E973" s="41"/>
      <c r="F973" s="252" t="s">
        <v>1968</v>
      </c>
      <c r="G973" s="41"/>
      <c r="H973" s="41"/>
      <c r="I973" s="145"/>
      <c r="J973" s="41"/>
      <c r="K973" s="41"/>
      <c r="L973" s="45"/>
      <c r="M973" s="253"/>
      <c r="N973" s="254"/>
      <c r="O973" s="92"/>
      <c r="P973" s="92"/>
      <c r="Q973" s="92"/>
      <c r="R973" s="92"/>
      <c r="S973" s="92"/>
      <c r="T973" s="93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T973" s="18" t="s">
        <v>142</v>
      </c>
      <c r="AU973" s="18" t="s">
        <v>91</v>
      </c>
    </row>
    <row r="974" s="13" customFormat="1">
      <c r="A974" s="13"/>
      <c r="B974" s="261"/>
      <c r="C974" s="262"/>
      <c r="D974" s="251" t="s">
        <v>257</v>
      </c>
      <c r="E974" s="263" t="s">
        <v>1</v>
      </c>
      <c r="F974" s="264" t="s">
        <v>1969</v>
      </c>
      <c r="G974" s="262"/>
      <c r="H974" s="265">
        <v>441.03800000000001</v>
      </c>
      <c r="I974" s="266"/>
      <c r="J974" s="262"/>
      <c r="K974" s="262"/>
      <c r="L974" s="267"/>
      <c r="M974" s="268"/>
      <c r="N974" s="269"/>
      <c r="O974" s="269"/>
      <c r="P974" s="269"/>
      <c r="Q974" s="269"/>
      <c r="R974" s="269"/>
      <c r="S974" s="269"/>
      <c r="T974" s="270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71" t="s">
        <v>257</v>
      </c>
      <c r="AU974" s="271" t="s">
        <v>91</v>
      </c>
      <c r="AV974" s="13" t="s">
        <v>91</v>
      </c>
      <c r="AW974" s="13" t="s">
        <v>38</v>
      </c>
      <c r="AX974" s="13" t="s">
        <v>82</v>
      </c>
      <c r="AY974" s="271" t="s">
        <v>133</v>
      </c>
    </row>
    <row r="975" s="13" customFormat="1">
      <c r="A975" s="13"/>
      <c r="B975" s="261"/>
      <c r="C975" s="262"/>
      <c r="D975" s="251" t="s">
        <v>257</v>
      </c>
      <c r="E975" s="263" t="s">
        <v>1</v>
      </c>
      <c r="F975" s="264" t="s">
        <v>1970</v>
      </c>
      <c r="G975" s="262"/>
      <c r="H975" s="265">
        <v>185.69999999999999</v>
      </c>
      <c r="I975" s="266"/>
      <c r="J975" s="262"/>
      <c r="K975" s="262"/>
      <c r="L975" s="267"/>
      <c r="M975" s="268"/>
      <c r="N975" s="269"/>
      <c r="O975" s="269"/>
      <c r="P975" s="269"/>
      <c r="Q975" s="269"/>
      <c r="R975" s="269"/>
      <c r="S975" s="269"/>
      <c r="T975" s="270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71" t="s">
        <v>257</v>
      </c>
      <c r="AU975" s="271" t="s">
        <v>91</v>
      </c>
      <c r="AV975" s="13" t="s">
        <v>91</v>
      </c>
      <c r="AW975" s="13" t="s">
        <v>38</v>
      </c>
      <c r="AX975" s="13" t="s">
        <v>82</v>
      </c>
      <c r="AY975" s="271" t="s">
        <v>133</v>
      </c>
    </row>
    <row r="976" s="14" customFormat="1">
      <c r="A976" s="14"/>
      <c r="B976" s="272"/>
      <c r="C976" s="273"/>
      <c r="D976" s="251" t="s">
        <v>257</v>
      </c>
      <c r="E976" s="274" t="s">
        <v>1</v>
      </c>
      <c r="F976" s="275" t="s">
        <v>260</v>
      </c>
      <c r="G976" s="273"/>
      <c r="H976" s="276">
        <v>626.73800000000006</v>
      </c>
      <c r="I976" s="277"/>
      <c r="J976" s="273"/>
      <c r="K976" s="273"/>
      <c r="L976" s="278"/>
      <c r="M976" s="279"/>
      <c r="N976" s="280"/>
      <c r="O976" s="280"/>
      <c r="P976" s="280"/>
      <c r="Q976" s="280"/>
      <c r="R976" s="280"/>
      <c r="S976" s="280"/>
      <c r="T976" s="281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82" t="s">
        <v>257</v>
      </c>
      <c r="AU976" s="282" t="s">
        <v>91</v>
      </c>
      <c r="AV976" s="14" t="s">
        <v>152</v>
      </c>
      <c r="AW976" s="14" t="s">
        <v>38</v>
      </c>
      <c r="AX976" s="14" t="s">
        <v>21</v>
      </c>
      <c r="AY976" s="282" t="s">
        <v>133</v>
      </c>
    </row>
    <row r="977" s="2" customFormat="1" ht="21.75" customHeight="1">
      <c r="A977" s="39"/>
      <c r="B977" s="40"/>
      <c r="C977" s="237" t="s">
        <v>1971</v>
      </c>
      <c r="D977" s="237" t="s">
        <v>136</v>
      </c>
      <c r="E977" s="238" t="s">
        <v>1972</v>
      </c>
      <c r="F977" s="239" t="s">
        <v>1973</v>
      </c>
      <c r="G977" s="240" t="s">
        <v>254</v>
      </c>
      <c r="H977" s="241">
        <v>28.059999999999999</v>
      </c>
      <c r="I977" s="242"/>
      <c r="J977" s="243">
        <f>ROUND(I977*H977,2)</f>
        <v>0</v>
      </c>
      <c r="K977" s="244"/>
      <c r="L977" s="45"/>
      <c r="M977" s="245" t="s">
        <v>1</v>
      </c>
      <c r="N977" s="246" t="s">
        <v>47</v>
      </c>
      <c r="O977" s="92"/>
      <c r="P977" s="247">
        <f>O977*H977</f>
        <v>0</v>
      </c>
      <c r="Q977" s="247">
        <v>0.00040000000000000002</v>
      </c>
      <c r="R977" s="247">
        <f>Q977*H977</f>
        <v>0.011224</v>
      </c>
      <c r="S977" s="247">
        <v>0</v>
      </c>
      <c r="T977" s="248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49" t="s">
        <v>212</v>
      </c>
      <c r="AT977" s="249" t="s">
        <v>136</v>
      </c>
      <c r="AU977" s="249" t="s">
        <v>91</v>
      </c>
      <c r="AY977" s="18" t="s">
        <v>133</v>
      </c>
      <c r="BE977" s="250">
        <f>IF(N977="základní",J977,0)</f>
        <v>0</v>
      </c>
      <c r="BF977" s="250">
        <f>IF(N977="snížená",J977,0)</f>
        <v>0</v>
      </c>
      <c r="BG977" s="250">
        <f>IF(N977="zákl. přenesená",J977,0)</f>
        <v>0</v>
      </c>
      <c r="BH977" s="250">
        <f>IF(N977="sníž. přenesená",J977,0)</f>
        <v>0</v>
      </c>
      <c r="BI977" s="250">
        <f>IF(N977="nulová",J977,0)</f>
        <v>0</v>
      </c>
      <c r="BJ977" s="18" t="s">
        <v>21</v>
      </c>
      <c r="BK977" s="250">
        <f>ROUND(I977*H977,2)</f>
        <v>0</v>
      </c>
      <c r="BL977" s="18" t="s">
        <v>212</v>
      </c>
      <c r="BM977" s="249" t="s">
        <v>1974</v>
      </c>
    </row>
    <row r="978" s="13" customFormat="1">
      <c r="A978" s="13"/>
      <c r="B978" s="261"/>
      <c r="C978" s="262"/>
      <c r="D978" s="251" t="s">
        <v>257</v>
      </c>
      <c r="E978" s="263" t="s">
        <v>1</v>
      </c>
      <c r="F978" s="264" t="s">
        <v>1975</v>
      </c>
      <c r="G978" s="262"/>
      <c r="H978" s="265">
        <v>28.059999999999999</v>
      </c>
      <c r="I978" s="266"/>
      <c r="J978" s="262"/>
      <c r="K978" s="262"/>
      <c r="L978" s="267"/>
      <c r="M978" s="268"/>
      <c r="N978" s="269"/>
      <c r="O978" s="269"/>
      <c r="P978" s="269"/>
      <c r="Q978" s="269"/>
      <c r="R978" s="269"/>
      <c r="S978" s="269"/>
      <c r="T978" s="270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71" t="s">
        <v>257</v>
      </c>
      <c r="AU978" s="271" t="s">
        <v>91</v>
      </c>
      <c r="AV978" s="13" t="s">
        <v>91</v>
      </c>
      <c r="AW978" s="13" t="s">
        <v>38</v>
      </c>
      <c r="AX978" s="13" t="s">
        <v>21</v>
      </c>
      <c r="AY978" s="271" t="s">
        <v>133</v>
      </c>
    </row>
    <row r="979" s="2" customFormat="1" ht="16.5" customHeight="1">
      <c r="A979" s="39"/>
      <c r="B979" s="40"/>
      <c r="C979" s="283" t="s">
        <v>1976</v>
      </c>
      <c r="D979" s="283" t="s">
        <v>341</v>
      </c>
      <c r="E979" s="284" t="s">
        <v>1977</v>
      </c>
      <c r="F979" s="285" t="s">
        <v>1978</v>
      </c>
      <c r="G979" s="286" t="s">
        <v>254</v>
      </c>
      <c r="H979" s="287">
        <v>32.268999999999998</v>
      </c>
      <c r="I979" s="288"/>
      <c r="J979" s="289">
        <f>ROUND(I979*H979,2)</f>
        <v>0</v>
      </c>
      <c r="K979" s="290"/>
      <c r="L979" s="291"/>
      <c r="M979" s="292" t="s">
        <v>1</v>
      </c>
      <c r="N979" s="293" t="s">
        <v>47</v>
      </c>
      <c r="O979" s="92"/>
      <c r="P979" s="247">
        <f>O979*H979</f>
        <v>0</v>
      </c>
      <c r="Q979" s="247">
        <v>0.0044999999999999997</v>
      </c>
      <c r="R979" s="247">
        <f>Q979*H979</f>
        <v>0.14521049999999999</v>
      </c>
      <c r="S979" s="247">
        <v>0</v>
      </c>
      <c r="T979" s="248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49" t="s">
        <v>418</v>
      </c>
      <c r="AT979" s="249" t="s">
        <v>341</v>
      </c>
      <c r="AU979" s="249" t="s">
        <v>91</v>
      </c>
      <c r="AY979" s="18" t="s">
        <v>133</v>
      </c>
      <c r="BE979" s="250">
        <f>IF(N979="základní",J979,0)</f>
        <v>0</v>
      </c>
      <c r="BF979" s="250">
        <f>IF(N979="snížená",J979,0)</f>
        <v>0</v>
      </c>
      <c r="BG979" s="250">
        <f>IF(N979="zákl. přenesená",J979,0)</f>
        <v>0</v>
      </c>
      <c r="BH979" s="250">
        <f>IF(N979="sníž. přenesená",J979,0)</f>
        <v>0</v>
      </c>
      <c r="BI979" s="250">
        <f>IF(N979="nulová",J979,0)</f>
        <v>0</v>
      </c>
      <c r="BJ979" s="18" t="s">
        <v>21</v>
      </c>
      <c r="BK979" s="250">
        <f>ROUND(I979*H979,2)</f>
        <v>0</v>
      </c>
      <c r="BL979" s="18" t="s">
        <v>212</v>
      </c>
      <c r="BM979" s="249" t="s">
        <v>1979</v>
      </c>
    </row>
    <row r="980" s="13" customFormat="1">
      <c r="A980" s="13"/>
      <c r="B980" s="261"/>
      <c r="C980" s="262"/>
      <c r="D980" s="251" t="s">
        <v>257</v>
      </c>
      <c r="E980" s="262"/>
      <c r="F980" s="264" t="s">
        <v>1980</v>
      </c>
      <c r="G980" s="262"/>
      <c r="H980" s="265">
        <v>32.268999999999998</v>
      </c>
      <c r="I980" s="266"/>
      <c r="J980" s="262"/>
      <c r="K980" s="262"/>
      <c r="L980" s="267"/>
      <c r="M980" s="268"/>
      <c r="N980" s="269"/>
      <c r="O980" s="269"/>
      <c r="P980" s="269"/>
      <c r="Q980" s="269"/>
      <c r="R980" s="269"/>
      <c r="S980" s="269"/>
      <c r="T980" s="270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71" t="s">
        <v>257</v>
      </c>
      <c r="AU980" s="271" t="s">
        <v>91</v>
      </c>
      <c r="AV980" s="13" t="s">
        <v>91</v>
      </c>
      <c r="AW980" s="13" t="s">
        <v>4</v>
      </c>
      <c r="AX980" s="13" t="s">
        <v>21</v>
      </c>
      <c r="AY980" s="271" t="s">
        <v>133</v>
      </c>
    </row>
    <row r="981" s="2" customFormat="1" ht="21.75" customHeight="1">
      <c r="A981" s="39"/>
      <c r="B981" s="40"/>
      <c r="C981" s="237" t="s">
        <v>1981</v>
      </c>
      <c r="D981" s="237" t="s">
        <v>136</v>
      </c>
      <c r="E981" s="238" t="s">
        <v>1982</v>
      </c>
      <c r="F981" s="239" t="s">
        <v>1983</v>
      </c>
      <c r="G981" s="240" t="s">
        <v>254</v>
      </c>
      <c r="H981" s="241">
        <v>41.25</v>
      </c>
      <c r="I981" s="242"/>
      <c r="J981" s="243">
        <f>ROUND(I981*H981,2)</f>
        <v>0</v>
      </c>
      <c r="K981" s="244"/>
      <c r="L981" s="45"/>
      <c r="M981" s="245" t="s">
        <v>1</v>
      </c>
      <c r="N981" s="246" t="s">
        <v>47</v>
      </c>
      <c r="O981" s="92"/>
      <c r="P981" s="247">
        <f>O981*H981</f>
        <v>0</v>
      </c>
      <c r="Q981" s="247">
        <v>0.00040000000000000002</v>
      </c>
      <c r="R981" s="247">
        <f>Q981*H981</f>
        <v>0.016500000000000001</v>
      </c>
      <c r="S981" s="247">
        <v>0</v>
      </c>
      <c r="T981" s="248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49" t="s">
        <v>212</v>
      </c>
      <c r="AT981" s="249" t="s">
        <v>136</v>
      </c>
      <c r="AU981" s="249" t="s">
        <v>91</v>
      </c>
      <c r="AY981" s="18" t="s">
        <v>133</v>
      </c>
      <c r="BE981" s="250">
        <f>IF(N981="základní",J981,0)</f>
        <v>0</v>
      </c>
      <c r="BF981" s="250">
        <f>IF(N981="snížená",J981,0)</f>
        <v>0</v>
      </c>
      <c r="BG981" s="250">
        <f>IF(N981="zákl. přenesená",J981,0)</f>
        <v>0</v>
      </c>
      <c r="BH981" s="250">
        <f>IF(N981="sníž. přenesená",J981,0)</f>
        <v>0</v>
      </c>
      <c r="BI981" s="250">
        <f>IF(N981="nulová",J981,0)</f>
        <v>0</v>
      </c>
      <c r="BJ981" s="18" t="s">
        <v>21</v>
      </c>
      <c r="BK981" s="250">
        <f>ROUND(I981*H981,2)</f>
        <v>0</v>
      </c>
      <c r="BL981" s="18" t="s">
        <v>212</v>
      </c>
      <c r="BM981" s="249" t="s">
        <v>1984</v>
      </c>
    </row>
    <row r="982" s="2" customFormat="1">
      <c r="A982" s="39"/>
      <c r="B982" s="40"/>
      <c r="C982" s="41"/>
      <c r="D982" s="251" t="s">
        <v>142</v>
      </c>
      <c r="E982" s="41"/>
      <c r="F982" s="252" t="s">
        <v>1985</v>
      </c>
      <c r="G982" s="41"/>
      <c r="H982" s="41"/>
      <c r="I982" s="145"/>
      <c r="J982" s="41"/>
      <c r="K982" s="41"/>
      <c r="L982" s="45"/>
      <c r="M982" s="253"/>
      <c r="N982" s="254"/>
      <c r="O982" s="92"/>
      <c r="P982" s="92"/>
      <c r="Q982" s="92"/>
      <c r="R982" s="92"/>
      <c r="S982" s="92"/>
      <c r="T982" s="93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T982" s="18" t="s">
        <v>142</v>
      </c>
      <c r="AU982" s="18" t="s">
        <v>91</v>
      </c>
    </row>
    <row r="983" s="13" customFormat="1">
      <c r="A983" s="13"/>
      <c r="B983" s="261"/>
      <c r="C983" s="262"/>
      <c r="D983" s="251" t="s">
        <v>257</v>
      </c>
      <c r="E983" s="263" t="s">
        <v>1</v>
      </c>
      <c r="F983" s="264" t="s">
        <v>1986</v>
      </c>
      <c r="G983" s="262"/>
      <c r="H983" s="265">
        <v>41.25</v>
      </c>
      <c r="I983" s="266"/>
      <c r="J983" s="262"/>
      <c r="K983" s="262"/>
      <c r="L983" s="267"/>
      <c r="M983" s="268"/>
      <c r="N983" s="269"/>
      <c r="O983" s="269"/>
      <c r="P983" s="269"/>
      <c r="Q983" s="269"/>
      <c r="R983" s="269"/>
      <c r="S983" s="269"/>
      <c r="T983" s="270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71" t="s">
        <v>257</v>
      </c>
      <c r="AU983" s="271" t="s">
        <v>91</v>
      </c>
      <c r="AV983" s="13" t="s">
        <v>91</v>
      </c>
      <c r="AW983" s="13" t="s">
        <v>38</v>
      </c>
      <c r="AX983" s="13" t="s">
        <v>21</v>
      </c>
      <c r="AY983" s="271" t="s">
        <v>133</v>
      </c>
    </row>
    <row r="984" s="2" customFormat="1" ht="16.5" customHeight="1">
      <c r="A984" s="39"/>
      <c r="B984" s="40"/>
      <c r="C984" s="283" t="s">
        <v>1987</v>
      </c>
      <c r="D984" s="283" t="s">
        <v>341</v>
      </c>
      <c r="E984" s="284" t="s">
        <v>1977</v>
      </c>
      <c r="F984" s="285" t="s">
        <v>1978</v>
      </c>
      <c r="G984" s="286" t="s">
        <v>254</v>
      </c>
      <c r="H984" s="287">
        <v>49.5</v>
      </c>
      <c r="I984" s="288"/>
      <c r="J984" s="289">
        <f>ROUND(I984*H984,2)</f>
        <v>0</v>
      </c>
      <c r="K984" s="290"/>
      <c r="L984" s="291"/>
      <c r="M984" s="292" t="s">
        <v>1</v>
      </c>
      <c r="N984" s="293" t="s">
        <v>47</v>
      </c>
      <c r="O984" s="92"/>
      <c r="P984" s="247">
        <f>O984*H984</f>
        <v>0</v>
      </c>
      <c r="Q984" s="247">
        <v>0.0044999999999999997</v>
      </c>
      <c r="R984" s="247">
        <f>Q984*H984</f>
        <v>0.22274999999999998</v>
      </c>
      <c r="S984" s="247">
        <v>0</v>
      </c>
      <c r="T984" s="248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49" t="s">
        <v>418</v>
      </c>
      <c r="AT984" s="249" t="s">
        <v>341</v>
      </c>
      <c r="AU984" s="249" t="s">
        <v>91</v>
      </c>
      <c r="AY984" s="18" t="s">
        <v>133</v>
      </c>
      <c r="BE984" s="250">
        <f>IF(N984="základní",J984,0)</f>
        <v>0</v>
      </c>
      <c r="BF984" s="250">
        <f>IF(N984="snížená",J984,0)</f>
        <v>0</v>
      </c>
      <c r="BG984" s="250">
        <f>IF(N984="zákl. přenesená",J984,0)</f>
        <v>0</v>
      </c>
      <c r="BH984" s="250">
        <f>IF(N984="sníž. přenesená",J984,0)</f>
        <v>0</v>
      </c>
      <c r="BI984" s="250">
        <f>IF(N984="nulová",J984,0)</f>
        <v>0</v>
      </c>
      <c r="BJ984" s="18" t="s">
        <v>21</v>
      </c>
      <c r="BK984" s="250">
        <f>ROUND(I984*H984,2)</f>
        <v>0</v>
      </c>
      <c r="BL984" s="18" t="s">
        <v>212</v>
      </c>
      <c r="BM984" s="249" t="s">
        <v>1988</v>
      </c>
    </row>
    <row r="985" s="13" customFormat="1">
      <c r="A985" s="13"/>
      <c r="B985" s="261"/>
      <c r="C985" s="262"/>
      <c r="D985" s="251" t="s">
        <v>257</v>
      </c>
      <c r="E985" s="262"/>
      <c r="F985" s="264" t="s">
        <v>1989</v>
      </c>
      <c r="G985" s="262"/>
      <c r="H985" s="265">
        <v>49.5</v>
      </c>
      <c r="I985" s="266"/>
      <c r="J985" s="262"/>
      <c r="K985" s="262"/>
      <c r="L985" s="267"/>
      <c r="M985" s="268"/>
      <c r="N985" s="269"/>
      <c r="O985" s="269"/>
      <c r="P985" s="269"/>
      <c r="Q985" s="269"/>
      <c r="R985" s="269"/>
      <c r="S985" s="269"/>
      <c r="T985" s="27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71" t="s">
        <v>257</v>
      </c>
      <c r="AU985" s="271" t="s">
        <v>91</v>
      </c>
      <c r="AV985" s="13" t="s">
        <v>91</v>
      </c>
      <c r="AW985" s="13" t="s">
        <v>4</v>
      </c>
      <c r="AX985" s="13" t="s">
        <v>21</v>
      </c>
      <c r="AY985" s="271" t="s">
        <v>133</v>
      </c>
    </row>
    <row r="986" s="2" customFormat="1" ht="21.75" customHeight="1">
      <c r="A986" s="39"/>
      <c r="B986" s="40"/>
      <c r="C986" s="237" t="s">
        <v>1990</v>
      </c>
      <c r="D986" s="237" t="s">
        <v>136</v>
      </c>
      <c r="E986" s="238" t="s">
        <v>1991</v>
      </c>
      <c r="F986" s="239" t="s">
        <v>1992</v>
      </c>
      <c r="G986" s="240" t="s">
        <v>254</v>
      </c>
      <c r="H986" s="241">
        <v>201.25</v>
      </c>
      <c r="I986" s="242"/>
      <c r="J986" s="243">
        <f>ROUND(I986*H986,2)</f>
        <v>0</v>
      </c>
      <c r="K986" s="244"/>
      <c r="L986" s="45"/>
      <c r="M986" s="245" t="s">
        <v>1</v>
      </c>
      <c r="N986" s="246" t="s">
        <v>47</v>
      </c>
      <c r="O986" s="92"/>
      <c r="P986" s="247">
        <f>O986*H986</f>
        <v>0</v>
      </c>
      <c r="Q986" s="247">
        <v>0</v>
      </c>
      <c r="R986" s="247">
        <f>Q986*H986</f>
        <v>0</v>
      </c>
      <c r="S986" s="247">
        <v>0</v>
      </c>
      <c r="T986" s="248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49" t="s">
        <v>212</v>
      </c>
      <c r="AT986" s="249" t="s">
        <v>136</v>
      </c>
      <c r="AU986" s="249" t="s">
        <v>91</v>
      </c>
      <c r="AY986" s="18" t="s">
        <v>133</v>
      </c>
      <c r="BE986" s="250">
        <f>IF(N986="základní",J986,0)</f>
        <v>0</v>
      </c>
      <c r="BF986" s="250">
        <f>IF(N986="snížená",J986,0)</f>
        <v>0</v>
      </c>
      <c r="BG986" s="250">
        <f>IF(N986="zákl. přenesená",J986,0)</f>
        <v>0</v>
      </c>
      <c r="BH986" s="250">
        <f>IF(N986="sníž. přenesená",J986,0)</f>
        <v>0</v>
      </c>
      <c r="BI986" s="250">
        <f>IF(N986="nulová",J986,0)</f>
        <v>0</v>
      </c>
      <c r="BJ986" s="18" t="s">
        <v>21</v>
      </c>
      <c r="BK986" s="250">
        <f>ROUND(I986*H986,2)</f>
        <v>0</v>
      </c>
      <c r="BL986" s="18" t="s">
        <v>212</v>
      </c>
      <c r="BM986" s="249" t="s">
        <v>1993</v>
      </c>
    </row>
    <row r="987" s="2" customFormat="1">
      <c r="A987" s="39"/>
      <c r="B987" s="40"/>
      <c r="C987" s="41"/>
      <c r="D987" s="251" t="s">
        <v>142</v>
      </c>
      <c r="E987" s="41"/>
      <c r="F987" s="252" t="s">
        <v>1994</v>
      </c>
      <c r="G987" s="41"/>
      <c r="H987" s="41"/>
      <c r="I987" s="145"/>
      <c r="J987" s="41"/>
      <c r="K987" s="41"/>
      <c r="L987" s="45"/>
      <c r="M987" s="253"/>
      <c r="N987" s="254"/>
      <c r="O987" s="92"/>
      <c r="P987" s="92"/>
      <c r="Q987" s="92"/>
      <c r="R987" s="92"/>
      <c r="S987" s="92"/>
      <c r="T987" s="93"/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T987" s="18" t="s">
        <v>142</v>
      </c>
      <c r="AU987" s="18" t="s">
        <v>91</v>
      </c>
    </row>
    <row r="988" s="13" customFormat="1">
      <c r="A988" s="13"/>
      <c r="B988" s="261"/>
      <c r="C988" s="262"/>
      <c r="D988" s="251" t="s">
        <v>257</v>
      </c>
      <c r="E988" s="263" t="s">
        <v>1</v>
      </c>
      <c r="F988" s="264" t="s">
        <v>1995</v>
      </c>
      <c r="G988" s="262"/>
      <c r="H988" s="265">
        <v>201.25</v>
      </c>
      <c r="I988" s="266"/>
      <c r="J988" s="262"/>
      <c r="K988" s="262"/>
      <c r="L988" s="267"/>
      <c r="M988" s="268"/>
      <c r="N988" s="269"/>
      <c r="O988" s="269"/>
      <c r="P988" s="269"/>
      <c r="Q988" s="269"/>
      <c r="R988" s="269"/>
      <c r="S988" s="269"/>
      <c r="T988" s="270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71" t="s">
        <v>257</v>
      </c>
      <c r="AU988" s="271" t="s">
        <v>91</v>
      </c>
      <c r="AV988" s="13" t="s">
        <v>91</v>
      </c>
      <c r="AW988" s="13" t="s">
        <v>38</v>
      </c>
      <c r="AX988" s="13" t="s">
        <v>21</v>
      </c>
      <c r="AY988" s="271" t="s">
        <v>133</v>
      </c>
    </row>
    <row r="989" s="2" customFormat="1" ht="16.5" customHeight="1">
      <c r="A989" s="39"/>
      <c r="B989" s="40"/>
      <c r="C989" s="283" t="s">
        <v>1996</v>
      </c>
      <c r="D989" s="283" t="s">
        <v>341</v>
      </c>
      <c r="E989" s="284" t="s">
        <v>1997</v>
      </c>
      <c r="F989" s="285" t="s">
        <v>1998</v>
      </c>
      <c r="G989" s="286" t="s">
        <v>254</v>
      </c>
      <c r="H989" s="287">
        <v>201.25</v>
      </c>
      <c r="I989" s="288"/>
      <c r="J989" s="289">
        <f>ROUND(I989*H989,2)</f>
        <v>0</v>
      </c>
      <c r="K989" s="290"/>
      <c r="L989" s="291"/>
      <c r="M989" s="292" t="s">
        <v>1</v>
      </c>
      <c r="N989" s="293" t="s">
        <v>47</v>
      </c>
      <c r="O989" s="92"/>
      <c r="P989" s="247">
        <f>O989*H989</f>
        <v>0</v>
      </c>
      <c r="Q989" s="247">
        <v>0.0023700000000000001</v>
      </c>
      <c r="R989" s="247">
        <f>Q989*H989</f>
        <v>0.47696250000000001</v>
      </c>
      <c r="S989" s="247">
        <v>0</v>
      </c>
      <c r="T989" s="248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49" t="s">
        <v>418</v>
      </c>
      <c r="AT989" s="249" t="s">
        <v>341</v>
      </c>
      <c r="AU989" s="249" t="s">
        <v>91</v>
      </c>
      <c r="AY989" s="18" t="s">
        <v>133</v>
      </c>
      <c r="BE989" s="250">
        <f>IF(N989="základní",J989,0)</f>
        <v>0</v>
      </c>
      <c r="BF989" s="250">
        <f>IF(N989="snížená",J989,0)</f>
        <v>0</v>
      </c>
      <c r="BG989" s="250">
        <f>IF(N989="zákl. přenesená",J989,0)</f>
        <v>0</v>
      </c>
      <c r="BH989" s="250">
        <f>IF(N989="sníž. přenesená",J989,0)</f>
        <v>0</v>
      </c>
      <c r="BI989" s="250">
        <f>IF(N989="nulová",J989,0)</f>
        <v>0</v>
      </c>
      <c r="BJ989" s="18" t="s">
        <v>21</v>
      </c>
      <c r="BK989" s="250">
        <f>ROUND(I989*H989,2)</f>
        <v>0</v>
      </c>
      <c r="BL989" s="18" t="s">
        <v>212</v>
      </c>
      <c r="BM989" s="249" t="s">
        <v>1999</v>
      </c>
    </row>
    <row r="990" s="2" customFormat="1" ht="21.75" customHeight="1">
      <c r="A990" s="39"/>
      <c r="B990" s="40"/>
      <c r="C990" s="237" t="s">
        <v>2000</v>
      </c>
      <c r="D990" s="237" t="s">
        <v>136</v>
      </c>
      <c r="E990" s="238" t="s">
        <v>2001</v>
      </c>
      <c r="F990" s="239" t="s">
        <v>2002</v>
      </c>
      <c r="G990" s="240" t="s">
        <v>254</v>
      </c>
      <c r="H990" s="241">
        <v>201.25</v>
      </c>
      <c r="I990" s="242"/>
      <c r="J990" s="243">
        <f>ROUND(I990*H990,2)</f>
        <v>0</v>
      </c>
      <c r="K990" s="244"/>
      <c r="L990" s="45"/>
      <c r="M990" s="245" t="s">
        <v>1</v>
      </c>
      <c r="N990" s="246" t="s">
        <v>47</v>
      </c>
      <c r="O990" s="92"/>
      <c r="P990" s="247">
        <f>O990*H990</f>
        <v>0</v>
      </c>
      <c r="Q990" s="247">
        <v>0</v>
      </c>
      <c r="R990" s="247">
        <f>Q990*H990</f>
        <v>0</v>
      </c>
      <c r="S990" s="247">
        <v>0</v>
      </c>
      <c r="T990" s="248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49" t="s">
        <v>212</v>
      </c>
      <c r="AT990" s="249" t="s">
        <v>136</v>
      </c>
      <c r="AU990" s="249" t="s">
        <v>91</v>
      </c>
      <c r="AY990" s="18" t="s">
        <v>133</v>
      </c>
      <c r="BE990" s="250">
        <f>IF(N990="základní",J990,0)</f>
        <v>0</v>
      </c>
      <c r="BF990" s="250">
        <f>IF(N990="snížená",J990,0)</f>
        <v>0</v>
      </c>
      <c r="BG990" s="250">
        <f>IF(N990="zákl. přenesená",J990,0)</f>
        <v>0</v>
      </c>
      <c r="BH990" s="250">
        <f>IF(N990="sníž. přenesená",J990,0)</f>
        <v>0</v>
      </c>
      <c r="BI990" s="250">
        <f>IF(N990="nulová",J990,0)</f>
        <v>0</v>
      </c>
      <c r="BJ990" s="18" t="s">
        <v>21</v>
      </c>
      <c r="BK990" s="250">
        <f>ROUND(I990*H990,2)</f>
        <v>0</v>
      </c>
      <c r="BL990" s="18" t="s">
        <v>212</v>
      </c>
      <c r="BM990" s="249" t="s">
        <v>2003</v>
      </c>
    </row>
    <row r="991" s="2" customFormat="1">
      <c r="A991" s="39"/>
      <c r="B991" s="40"/>
      <c r="C991" s="41"/>
      <c r="D991" s="251" t="s">
        <v>142</v>
      </c>
      <c r="E991" s="41"/>
      <c r="F991" s="252" t="s">
        <v>2004</v>
      </c>
      <c r="G991" s="41"/>
      <c r="H991" s="41"/>
      <c r="I991" s="145"/>
      <c r="J991" s="41"/>
      <c r="K991" s="41"/>
      <c r="L991" s="45"/>
      <c r="M991" s="253"/>
      <c r="N991" s="254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142</v>
      </c>
      <c r="AU991" s="18" t="s">
        <v>91</v>
      </c>
    </row>
    <row r="992" s="2" customFormat="1" ht="16.5" customHeight="1">
      <c r="A992" s="39"/>
      <c r="B992" s="40"/>
      <c r="C992" s="283" t="s">
        <v>2005</v>
      </c>
      <c r="D992" s="283" t="s">
        <v>341</v>
      </c>
      <c r="E992" s="284" t="s">
        <v>2006</v>
      </c>
      <c r="F992" s="285" t="s">
        <v>2007</v>
      </c>
      <c r="G992" s="286" t="s">
        <v>254</v>
      </c>
      <c r="H992" s="287">
        <v>211.31299999999999</v>
      </c>
      <c r="I992" s="288"/>
      <c r="J992" s="289">
        <f>ROUND(I992*H992,2)</f>
        <v>0</v>
      </c>
      <c r="K992" s="290"/>
      <c r="L992" s="291"/>
      <c r="M992" s="292" t="s">
        <v>1</v>
      </c>
      <c r="N992" s="293" t="s">
        <v>47</v>
      </c>
      <c r="O992" s="92"/>
      <c r="P992" s="247">
        <f>O992*H992</f>
        <v>0</v>
      </c>
      <c r="Q992" s="247">
        <v>0.00044000000000000002</v>
      </c>
      <c r="R992" s="247">
        <f>Q992*H992</f>
        <v>0.09297772</v>
      </c>
      <c r="S992" s="247">
        <v>0</v>
      </c>
      <c r="T992" s="248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49" t="s">
        <v>418</v>
      </c>
      <c r="AT992" s="249" t="s">
        <v>341</v>
      </c>
      <c r="AU992" s="249" t="s">
        <v>91</v>
      </c>
      <c r="AY992" s="18" t="s">
        <v>133</v>
      </c>
      <c r="BE992" s="250">
        <f>IF(N992="základní",J992,0)</f>
        <v>0</v>
      </c>
      <c r="BF992" s="250">
        <f>IF(N992="snížená",J992,0)</f>
        <v>0</v>
      </c>
      <c r="BG992" s="250">
        <f>IF(N992="zákl. přenesená",J992,0)</f>
        <v>0</v>
      </c>
      <c r="BH992" s="250">
        <f>IF(N992="sníž. přenesená",J992,0)</f>
        <v>0</v>
      </c>
      <c r="BI992" s="250">
        <f>IF(N992="nulová",J992,0)</f>
        <v>0</v>
      </c>
      <c r="BJ992" s="18" t="s">
        <v>21</v>
      </c>
      <c r="BK992" s="250">
        <f>ROUND(I992*H992,2)</f>
        <v>0</v>
      </c>
      <c r="BL992" s="18" t="s">
        <v>212</v>
      </c>
      <c r="BM992" s="249" t="s">
        <v>2008</v>
      </c>
    </row>
    <row r="993" s="13" customFormat="1">
      <c r="A993" s="13"/>
      <c r="B993" s="261"/>
      <c r="C993" s="262"/>
      <c r="D993" s="251" t="s">
        <v>257</v>
      </c>
      <c r="E993" s="262"/>
      <c r="F993" s="264" t="s">
        <v>2009</v>
      </c>
      <c r="G993" s="262"/>
      <c r="H993" s="265">
        <v>211.31299999999999</v>
      </c>
      <c r="I993" s="266"/>
      <c r="J993" s="262"/>
      <c r="K993" s="262"/>
      <c r="L993" s="267"/>
      <c r="M993" s="268"/>
      <c r="N993" s="269"/>
      <c r="O993" s="269"/>
      <c r="P993" s="269"/>
      <c r="Q993" s="269"/>
      <c r="R993" s="269"/>
      <c r="S993" s="269"/>
      <c r="T993" s="270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71" t="s">
        <v>257</v>
      </c>
      <c r="AU993" s="271" t="s">
        <v>91</v>
      </c>
      <c r="AV993" s="13" t="s">
        <v>91</v>
      </c>
      <c r="AW993" s="13" t="s">
        <v>4</v>
      </c>
      <c r="AX993" s="13" t="s">
        <v>21</v>
      </c>
      <c r="AY993" s="271" t="s">
        <v>133</v>
      </c>
    </row>
    <row r="994" s="2" customFormat="1" ht="21.75" customHeight="1">
      <c r="A994" s="39"/>
      <c r="B994" s="40"/>
      <c r="C994" s="237" t="s">
        <v>2010</v>
      </c>
      <c r="D994" s="237" t="s">
        <v>136</v>
      </c>
      <c r="E994" s="238" t="s">
        <v>2011</v>
      </c>
      <c r="F994" s="239" t="s">
        <v>2012</v>
      </c>
      <c r="G994" s="240" t="s">
        <v>254</v>
      </c>
      <c r="H994" s="241">
        <v>86.25</v>
      </c>
      <c r="I994" s="242"/>
      <c r="J994" s="243">
        <f>ROUND(I994*H994,2)</f>
        <v>0</v>
      </c>
      <c r="K994" s="244"/>
      <c r="L994" s="45"/>
      <c r="M994" s="245" t="s">
        <v>1</v>
      </c>
      <c r="N994" s="246" t="s">
        <v>47</v>
      </c>
      <c r="O994" s="92"/>
      <c r="P994" s="247">
        <f>O994*H994</f>
        <v>0</v>
      </c>
      <c r="Q994" s="247">
        <v>0</v>
      </c>
      <c r="R994" s="247">
        <f>Q994*H994</f>
        <v>0</v>
      </c>
      <c r="S994" s="247">
        <v>0</v>
      </c>
      <c r="T994" s="248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49" t="s">
        <v>212</v>
      </c>
      <c r="AT994" s="249" t="s">
        <v>136</v>
      </c>
      <c r="AU994" s="249" t="s">
        <v>91</v>
      </c>
      <c r="AY994" s="18" t="s">
        <v>133</v>
      </c>
      <c r="BE994" s="250">
        <f>IF(N994="základní",J994,0)</f>
        <v>0</v>
      </c>
      <c r="BF994" s="250">
        <f>IF(N994="snížená",J994,0)</f>
        <v>0</v>
      </c>
      <c r="BG994" s="250">
        <f>IF(N994="zákl. přenesená",J994,0)</f>
        <v>0</v>
      </c>
      <c r="BH994" s="250">
        <f>IF(N994="sníž. přenesená",J994,0)</f>
        <v>0</v>
      </c>
      <c r="BI994" s="250">
        <f>IF(N994="nulová",J994,0)</f>
        <v>0</v>
      </c>
      <c r="BJ994" s="18" t="s">
        <v>21</v>
      </c>
      <c r="BK994" s="250">
        <f>ROUND(I994*H994,2)</f>
        <v>0</v>
      </c>
      <c r="BL994" s="18" t="s">
        <v>212</v>
      </c>
      <c r="BM994" s="249" t="s">
        <v>2013</v>
      </c>
    </row>
    <row r="995" s="2" customFormat="1">
      <c r="A995" s="39"/>
      <c r="B995" s="40"/>
      <c r="C995" s="41"/>
      <c r="D995" s="251" t="s">
        <v>142</v>
      </c>
      <c r="E995" s="41"/>
      <c r="F995" s="252" t="s">
        <v>2014</v>
      </c>
      <c r="G995" s="41"/>
      <c r="H995" s="41"/>
      <c r="I995" s="145"/>
      <c r="J995" s="41"/>
      <c r="K995" s="41"/>
      <c r="L995" s="45"/>
      <c r="M995" s="253"/>
      <c r="N995" s="254"/>
      <c r="O995" s="92"/>
      <c r="P995" s="92"/>
      <c r="Q995" s="92"/>
      <c r="R995" s="92"/>
      <c r="S995" s="92"/>
      <c r="T995" s="93"/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T995" s="18" t="s">
        <v>142</v>
      </c>
      <c r="AU995" s="18" t="s">
        <v>91</v>
      </c>
    </row>
    <row r="996" s="13" customFormat="1">
      <c r="A996" s="13"/>
      <c r="B996" s="261"/>
      <c r="C996" s="262"/>
      <c r="D996" s="251" t="s">
        <v>257</v>
      </c>
      <c r="E996" s="263" t="s">
        <v>1</v>
      </c>
      <c r="F996" s="264" t="s">
        <v>2015</v>
      </c>
      <c r="G996" s="262"/>
      <c r="H996" s="265">
        <v>86.25</v>
      </c>
      <c r="I996" s="266"/>
      <c r="J996" s="262"/>
      <c r="K996" s="262"/>
      <c r="L996" s="267"/>
      <c r="M996" s="268"/>
      <c r="N996" s="269"/>
      <c r="O996" s="269"/>
      <c r="P996" s="269"/>
      <c r="Q996" s="269"/>
      <c r="R996" s="269"/>
      <c r="S996" s="269"/>
      <c r="T996" s="270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71" t="s">
        <v>257</v>
      </c>
      <c r="AU996" s="271" t="s">
        <v>91</v>
      </c>
      <c r="AV996" s="13" t="s">
        <v>91</v>
      </c>
      <c r="AW996" s="13" t="s">
        <v>38</v>
      </c>
      <c r="AX996" s="13" t="s">
        <v>21</v>
      </c>
      <c r="AY996" s="271" t="s">
        <v>133</v>
      </c>
    </row>
    <row r="997" s="2" customFormat="1" ht="21.75" customHeight="1">
      <c r="A997" s="39"/>
      <c r="B997" s="40"/>
      <c r="C997" s="283" t="s">
        <v>2016</v>
      </c>
      <c r="D997" s="283" t="s">
        <v>341</v>
      </c>
      <c r="E997" s="284" t="s">
        <v>2017</v>
      </c>
      <c r="F997" s="285" t="s">
        <v>2018</v>
      </c>
      <c r="G997" s="286" t="s">
        <v>254</v>
      </c>
      <c r="H997" s="287">
        <v>189.75</v>
      </c>
      <c r="I997" s="288"/>
      <c r="J997" s="289">
        <f>ROUND(I997*H997,2)</f>
        <v>0</v>
      </c>
      <c r="K997" s="290"/>
      <c r="L997" s="291"/>
      <c r="M997" s="292" t="s">
        <v>1</v>
      </c>
      <c r="N997" s="293" t="s">
        <v>47</v>
      </c>
      <c r="O997" s="92"/>
      <c r="P997" s="247">
        <f>O997*H997</f>
        <v>0</v>
      </c>
      <c r="Q997" s="247">
        <v>0.00029999999999999997</v>
      </c>
      <c r="R997" s="247">
        <f>Q997*H997</f>
        <v>0.056924999999999996</v>
      </c>
      <c r="S997" s="247">
        <v>0</v>
      </c>
      <c r="T997" s="248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49" t="s">
        <v>418</v>
      </c>
      <c r="AT997" s="249" t="s">
        <v>341</v>
      </c>
      <c r="AU997" s="249" t="s">
        <v>91</v>
      </c>
      <c r="AY997" s="18" t="s">
        <v>133</v>
      </c>
      <c r="BE997" s="250">
        <f>IF(N997="základní",J997,0)</f>
        <v>0</v>
      </c>
      <c r="BF997" s="250">
        <f>IF(N997="snížená",J997,0)</f>
        <v>0</v>
      </c>
      <c r="BG997" s="250">
        <f>IF(N997="zákl. přenesená",J997,0)</f>
        <v>0</v>
      </c>
      <c r="BH997" s="250">
        <f>IF(N997="sníž. přenesená",J997,0)</f>
        <v>0</v>
      </c>
      <c r="BI997" s="250">
        <f>IF(N997="nulová",J997,0)</f>
        <v>0</v>
      </c>
      <c r="BJ997" s="18" t="s">
        <v>21</v>
      </c>
      <c r="BK997" s="250">
        <f>ROUND(I997*H997,2)</f>
        <v>0</v>
      </c>
      <c r="BL997" s="18" t="s">
        <v>212</v>
      </c>
      <c r="BM997" s="249" t="s">
        <v>2019</v>
      </c>
    </row>
    <row r="998" s="2" customFormat="1">
      <c r="A998" s="39"/>
      <c r="B998" s="40"/>
      <c r="C998" s="41"/>
      <c r="D998" s="251" t="s">
        <v>142</v>
      </c>
      <c r="E998" s="41"/>
      <c r="F998" s="252" t="s">
        <v>2020</v>
      </c>
      <c r="G998" s="41"/>
      <c r="H998" s="41"/>
      <c r="I998" s="145"/>
      <c r="J998" s="41"/>
      <c r="K998" s="41"/>
      <c r="L998" s="45"/>
      <c r="M998" s="253"/>
      <c r="N998" s="254"/>
      <c r="O998" s="92"/>
      <c r="P998" s="92"/>
      <c r="Q998" s="92"/>
      <c r="R998" s="92"/>
      <c r="S998" s="92"/>
      <c r="T998" s="93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T998" s="18" t="s">
        <v>142</v>
      </c>
      <c r="AU998" s="18" t="s">
        <v>91</v>
      </c>
    </row>
    <row r="999" s="13" customFormat="1">
      <c r="A999" s="13"/>
      <c r="B999" s="261"/>
      <c r="C999" s="262"/>
      <c r="D999" s="251" t="s">
        <v>257</v>
      </c>
      <c r="E999" s="262"/>
      <c r="F999" s="264" t="s">
        <v>2021</v>
      </c>
      <c r="G999" s="262"/>
      <c r="H999" s="265">
        <v>189.75</v>
      </c>
      <c r="I999" s="266"/>
      <c r="J999" s="262"/>
      <c r="K999" s="262"/>
      <c r="L999" s="267"/>
      <c r="M999" s="268"/>
      <c r="N999" s="269"/>
      <c r="O999" s="269"/>
      <c r="P999" s="269"/>
      <c r="Q999" s="269"/>
      <c r="R999" s="269"/>
      <c r="S999" s="269"/>
      <c r="T999" s="270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71" t="s">
        <v>257</v>
      </c>
      <c r="AU999" s="271" t="s">
        <v>91</v>
      </c>
      <c r="AV999" s="13" t="s">
        <v>91</v>
      </c>
      <c r="AW999" s="13" t="s">
        <v>4</v>
      </c>
      <c r="AX999" s="13" t="s">
        <v>21</v>
      </c>
      <c r="AY999" s="271" t="s">
        <v>133</v>
      </c>
    </row>
    <row r="1000" s="2" customFormat="1" ht="21.75" customHeight="1">
      <c r="A1000" s="39"/>
      <c r="B1000" s="40"/>
      <c r="C1000" s="237" t="s">
        <v>2022</v>
      </c>
      <c r="D1000" s="237" t="s">
        <v>136</v>
      </c>
      <c r="E1000" s="238" t="s">
        <v>2023</v>
      </c>
      <c r="F1000" s="239" t="s">
        <v>2024</v>
      </c>
      <c r="G1000" s="240" t="s">
        <v>328</v>
      </c>
      <c r="H1000" s="241">
        <v>1.583</v>
      </c>
      <c r="I1000" s="242"/>
      <c r="J1000" s="243">
        <f>ROUND(I1000*H1000,2)</f>
        <v>0</v>
      </c>
      <c r="K1000" s="244"/>
      <c r="L1000" s="45"/>
      <c r="M1000" s="245" t="s">
        <v>1</v>
      </c>
      <c r="N1000" s="246" t="s">
        <v>47</v>
      </c>
      <c r="O1000" s="92"/>
      <c r="P1000" s="247">
        <f>O1000*H1000</f>
        <v>0</v>
      </c>
      <c r="Q1000" s="247">
        <v>0</v>
      </c>
      <c r="R1000" s="247">
        <f>Q1000*H1000</f>
        <v>0</v>
      </c>
      <c r="S1000" s="247">
        <v>0</v>
      </c>
      <c r="T1000" s="248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49" t="s">
        <v>212</v>
      </c>
      <c r="AT1000" s="249" t="s">
        <v>136</v>
      </c>
      <c r="AU1000" s="249" t="s">
        <v>91</v>
      </c>
      <c r="AY1000" s="18" t="s">
        <v>133</v>
      </c>
      <c r="BE1000" s="250">
        <f>IF(N1000="základní",J1000,0)</f>
        <v>0</v>
      </c>
      <c r="BF1000" s="250">
        <f>IF(N1000="snížená",J1000,0)</f>
        <v>0</v>
      </c>
      <c r="BG1000" s="250">
        <f>IF(N1000="zákl. přenesená",J1000,0)</f>
        <v>0</v>
      </c>
      <c r="BH1000" s="250">
        <f>IF(N1000="sníž. přenesená",J1000,0)</f>
        <v>0</v>
      </c>
      <c r="BI1000" s="250">
        <f>IF(N1000="nulová",J1000,0)</f>
        <v>0</v>
      </c>
      <c r="BJ1000" s="18" t="s">
        <v>21</v>
      </c>
      <c r="BK1000" s="250">
        <f>ROUND(I1000*H1000,2)</f>
        <v>0</v>
      </c>
      <c r="BL1000" s="18" t="s">
        <v>212</v>
      </c>
      <c r="BM1000" s="249" t="s">
        <v>2025</v>
      </c>
    </row>
    <row r="1001" s="2" customFormat="1" ht="21.75" customHeight="1">
      <c r="A1001" s="39"/>
      <c r="B1001" s="40"/>
      <c r="C1001" s="237" t="s">
        <v>2026</v>
      </c>
      <c r="D1001" s="237" t="s">
        <v>136</v>
      </c>
      <c r="E1001" s="238" t="s">
        <v>2027</v>
      </c>
      <c r="F1001" s="239" t="s">
        <v>2028</v>
      </c>
      <c r="G1001" s="240" t="s">
        <v>328</v>
      </c>
      <c r="H1001" s="241">
        <v>1.583</v>
      </c>
      <c r="I1001" s="242"/>
      <c r="J1001" s="243">
        <f>ROUND(I1001*H1001,2)</f>
        <v>0</v>
      </c>
      <c r="K1001" s="244"/>
      <c r="L1001" s="45"/>
      <c r="M1001" s="245" t="s">
        <v>1</v>
      </c>
      <c r="N1001" s="246" t="s">
        <v>47</v>
      </c>
      <c r="O1001" s="92"/>
      <c r="P1001" s="247">
        <f>O1001*H1001</f>
        <v>0</v>
      </c>
      <c r="Q1001" s="247">
        <v>0</v>
      </c>
      <c r="R1001" s="247">
        <f>Q1001*H1001</f>
        <v>0</v>
      </c>
      <c r="S1001" s="247">
        <v>0</v>
      </c>
      <c r="T1001" s="248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49" t="s">
        <v>212</v>
      </c>
      <c r="AT1001" s="249" t="s">
        <v>136</v>
      </c>
      <c r="AU1001" s="249" t="s">
        <v>91</v>
      </c>
      <c r="AY1001" s="18" t="s">
        <v>133</v>
      </c>
      <c r="BE1001" s="250">
        <f>IF(N1001="základní",J1001,0)</f>
        <v>0</v>
      </c>
      <c r="BF1001" s="250">
        <f>IF(N1001="snížená",J1001,0)</f>
        <v>0</v>
      </c>
      <c r="BG1001" s="250">
        <f>IF(N1001="zákl. přenesená",J1001,0)</f>
        <v>0</v>
      </c>
      <c r="BH1001" s="250">
        <f>IF(N1001="sníž. přenesená",J1001,0)</f>
        <v>0</v>
      </c>
      <c r="BI1001" s="250">
        <f>IF(N1001="nulová",J1001,0)</f>
        <v>0</v>
      </c>
      <c r="BJ1001" s="18" t="s">
        <v>21</v>
      </c>
      <c r="BK1001" s="250">
        <f>ROUND(I1001*H1001,2)</f>
        <v>0</v>
      </c>
      <c r="BL1001" s="18" t="s">
        <v>212</v>
      </c>
      <c r="BM1001" s="249" t="s">
        <v>2029</v>
      </c>
    </row>
    <row r="1002" s="12" customFormat="1" ht="22.8" customHeight="1">
      <c r="A1002" s="12"/>
      <c r="B1002" s="221"/>
      <c r="C1002" s="222"/>
      <c r="D1002" s="223" t="s">
        <v>81</v>
      </c>
      <c r="E1002" s="235" t="s">
        <v>2030</v>
      </c>
      <c r="F1002" s="235" t="s">
        <v>2031</v>
      </c>
      <c r="G1002" s="222"/>
      <c r="H1002" s="222"/>
      <c r="I1002" s="225"/>
      <c r="J1002" s="236">
        <f>BK1002</f>
        <v>0</v>
      </c>
      <c r="K1002" s="222"/>
      <c r="L1002" s="227"/>
      <c r="M1002" s="228"/>
      <c r="N1002" s="229"/>
      <c r="O1002" s="229"/>
      <c r="P1002" s="230">
        <f>SUM(P1003:P1013)</f>
        <v>0</v>
      </c>
      <c r="Q1002" s="229"/>
      <c r="R1002" s="230">
        <f>SUM(R1003:R1013)</f>
        <v>0</v>
      </c>
      <c r="S1002" s="229"/>
      <c r="T1002" s="231">
        <f>SUM(T1003:T1013)</f>
        <v>0</v>
      </c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R1002" s="232" t="s">
        <v>91</v>
      </c>
      <c r="AT1002" s="233" t="s">
        <v>81</v>
      </c>
      <c r="AU1002" s="233" t="s">
        <v>21</v>
      </c>
      <c r="AY1002" s="232" t="s">
        <v>133</v>
      </c>
      <c r="BK1002" s="234">
        <f>SUM(BK1003:BK1013)</f>
        <v>0</v>
      </c>
    </row>
    <row r="1003" s="2" customFormat="1" ht="21.75" customHeight="1">
      <c r="A1003" s="39"/>
      <c r="B1003" s="40"/>
      <c r="C1003" s="237" t="s">
        <v>2032</v>
      </c>
      <c r="D1003" s="237" t="s">
        <v>136</v>
      </c>
      <c r="E1003" s="238" t="s">
        <v>2033</v>
      </c>
      <c r="F1003" s="239" t="s">
        <v>2034</v>
      </c>
      <c r="G1003" s="240" t="s">
        <v>289</v>
      </c>
      <c r="H1003" s="241">
        <v>180.541</v>
      </c>
      <c r="I1003" s="242"/>
      <c r="J1003" s="243">
        <f>ROUND(I1003*H1003,2)</f>
        <v>0</v>
      </c>
      <c r="K1003" s="244"/>
      <c r="L1003" s="45"/>
      <c r="M1003" s="245" t="s">
        <v>1</v>
      </c>
      <c r="N1003" s="246" t="s">
        <v>47</v>
      </c>
      <c r="O1003" s="92"/>
      <c r="P1003" s="247">
        <f>O1003*H1003</f>
        <v>0</v>
      </c>
      <c r="Q1003" s="247">
        <v>0</v>
      </c>
      <c r="R1003" s="247">
        <f>Q1003*H1003</f>
        <v>0</v>
      </c>
      <c r="S1003" s="247">
        <v>0</v>
      </c>
      <c r="T1003" s="248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49" t="s">
        <v>212</v>
      </c>
      <c r="AT1003" s="249" t="s">
        <v>136</v>
      </c>
      <c r="AU1003" s="249" t="s">
        <v>91</v>
      </c>
      <c r="AY1003" s="18" t="s">
        <v>133</v>
      </c>
      <c r="BE1003" s="250">
        <f>IF(N1003="základní",J1003,0)</f>
        <v>0</v>
      </c>
      <c r="BF1003" s="250">
        <f>IF(N1003="snížená",J1003,0)</f>
        <v>0</v>
      </c>
      <c r="BG1003" s="250">
        <f>IF(N1003="zákl. přenesená",J1003,0)</f>
        <v>0</v>
      </c>
      <c r="BH1003" s="250">
        <f>IF(N1003="sníž. přenesená",J1003,0)</f>
        <v>0</v>
      </c>
      <c r="BI1003" s="250">
        <f>IF(N1003="nulová",J1003,0)</f>
        <v>0</v>
      </c>
      <c r="BJ1003" s="18" t="s">
        <v>21</v>
      </c>
      <c r="BK1003" s="250">
        <f>ROUND(I1003*H1003,2)</f>
        <v>0</v>
      </c>
      <c r="BL1003" s="18" t="s">
        <v>212</v>
      </c>
      <c r="BM1003" s="249" t="s">
        <v>2035</v>
      </c>
    </row>
    <row r="1004" s="13" customFormat="1">
      <c r="A1004" s="13"/>
      <c r="B1004" s="261"/>
      <c r="C1004" s="262"/>
      <c r="D1004" s="251" t="s">
        <v>257</v>
      </c>
      <c r="E1004" s="263" t="s">
        <v>1</v>
      </c>
      <c r="F1004" s="264" t="s">
        <v>2036</v>
      </c>
      <c r="G1004" s="262"/>
      <c r="H1004" s="265">
        <v>93</v>
      </c>
      <c r="I1004" s="266"/>
      <c r="J1004" s="262"/>
      <c r="K1004" s="262"/>
      <c r="L1004" s="267"/>
      <c r="M1004" s="268"/>
      <c r="N1004" s="269"/>
      <c r="O1004" s="269"/>
      <c r="P1004" s="269"/>
      <c r="Q1004" s="269"/>
      <c r="R1004" s="269"/>
      <c r="S1004" s="269"/>
      <c r="T1004" s="270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71" t="s">
        <v>257</v>
      </c>
      <c r="AU1004" s="271" t="s">
        <v>91</v>
      </c>
      <c r="AV1004" s="13" t="s">
        <v>91</v>
      </c>
      <c r="AW1004" s="13" t="s">
        <v>38</v>
      </c>
      <c r="AX1004" s="13" t="s">
        <v>82</v>
      </c>
      <c r="AY1004" s="271" t="s">
        <v>133</v>
      </c>
    </row>
    <row r="1005" s="13" customFormat="1">
      <c r="A1005" s="13"/>
      <c r="B1005" s="261"/>
      <c r="C1005" s="262"/>
      <c r="D1005" s="251" t="s">
        <v>257</v>
      </c>
      <c r="E1005" s="263" t="s">
        <v>1</v>
      </c>
      <c r="F1005" s="264" t="s">
        <v>2037</v>
      </c>
      <c r="G1005" s="262"/>
      <c r="H1005" s="265">
        <v>4.7999999999999998</v>
      </c>
      <c r="I1005" s="266"/>
      <c r="J1005" s="262"/>
      <c r="K1005" s="262"/>
      <c r="L1005" s="267"/>
      <c r="M1005" s="268"/>
      <c r="N1005" s="269"/>
      <c r="O1005" s="269"/>
      <c r="P1005" s="269"/>
      <c r="Q1005" s="269"/>
      <c r="R1005" s="269"/>
      <c r="S1005" s="269"/>
      <c r="T1005" s="27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71" t="s">
        <v>257</v>
      </c>
      <c r="AU1005" s="271" t="s">
        <v>91</v>
      </c>
      <c r="AV1005" s="13" t="s">
        <v>91</v>
      </c>
      <c r="AW1005" s="13" t="s">
        <v>38</v>
      </c>
      <c r="AX1005" s="13" t="s">
        <v>82</v>
      </c>
      <c r="AY1005" s="271" t="s">
        <v>133</v>
      </c>
    </row>
    <row r="1006" s="13" customFormat="1">
      <c r="A1006" s="13"/>
      <c r="B1006" s="261"/>
      <c r="C1006" s="262"/>
      <c r="D1006" s="251" t="s">
        <v>257</v>
      </c>
      <c r="E1006" s="263" t="s">
        <v>1</v>
      </c>
      <c r="F1006" s="264" t="s">
        <v>2038</v>
      </c>
      <c r="G1006" s="262"/>
      <c r="H1006" s="265">
        <v>38</v>
      </c>
      <c r="I1006" s="266"/>
      <c r="J1006" s="262"/>
      <c r="K1006" s="262"/>
      <c r="L1006" s="267"/>
      <c r="M1006" s="268"/>
      <c r="N1006" s="269"/>
      <c r="O1006" s="269"/>
      <c r="P1006" s="269"/>
      <c r="Q1006" s="269"/>
      <c r="R1006" s="269"/>
      <c r="S1006" s="269"/>
      <c r="T1006" s="270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71" t="s">
        <v>257</v>
      </c>
      <c r="AU1006" s="271" t="s">
        <v>91</v>
      </c>
      <c r="AV1006" s="13" t="s">
        <v>91</v>
      </c>
      <c r="AW1006" s="13" t="s">
        <v>38</v>
      </c>
      <c r="AX1006" s="13" t="s">
        <v>82</v>
      </c>
      <c r="AY1006" s="271" t="s">
        <v>133</v>
      </c>
    </row>
    <row r="1007" s="13" customFormat="1">
      <c r="A1007" s="13"/>
      <c r="B1007" s="261"/>
      <c r="C1007" s="262"/>
      <c r="D1007" s="251" t="s">
        <v>257</v>
      </c>
      <c r="E1007" s="263" t="s">
        <v>1</v>
      </c>
      <c r="F1007" s="264" t="s">
        <v>2039</v>
      </c>
      <c r="G1007" s="262"/>
      <c r="H1007" s="265">
        <v>8</v>
      </c>
      <c r="I1007" s="266"/>
      <c r="J1007" s="262"/>
      <c r="K1007" s="262"/>
      <c r="L1007" s="267"/>
      <c r="M1007" s="268"/>
      <c r="N1007" s="269"/>
      <c r="O1007" s="269"/>
      <c r="P1007" s="269"/>
      <c r="Q1007" s="269"/>
      <c r="R1007" s="269"/>
      <c r="S1007" s="269"/>
      <c r="T1007" s="270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71" t="s">
        <v>257</v>
      </c>
      <c r="AU1007" s="271" t="s">
        <v>91</v>
      </c>
      <c r="AV1007" s="13" t="s">
        <v>91</v>
      </c>
      <c r="AW1007" s="13" t="s">
        <v>38</v>
      </c>
      <c r="AX1007" s="13" t="s">
        <v>82</v>
      </c>
      <c r="AY1007" s="271" t="s">
        <v>133</v>
      </c>
    </row>
    <row r="1008" s="13" customFormat="1">
      <c r="A1008" s="13"/>
      <c r="B1008" s="261"/>
      <c r="C1008" s="262"/>
      <c r="D1008" s="251" t="s">
        <v>257</v>
      </c>
      <c r="E1008" s="263" t="s">
        <v>1</v>
      </c>
      <c r="F1008" s="264" t="s">
        <v>2040</v>
      </c>
      <c r="G1008" s="262"/>
      <c r="H1008" s="265">
        <v>12.16</v>
      </c>
      <c r="I1008" s="266"/>
      <c r="J1008" s="262"/>
      <c r="K1008" s="262"/>
      <c r="L1008" s="267"/>
      <c r="M1008" s="268"/>
      <c r="N1008" s="269"/>
      <c r="O1008" s="269"/>
      <c r="P1008" s="269"/>
      <c r="Q1008" s="269"/>
      <c r="R1008" s="269"/>
      <c r="S1008" s="269"/>
      <c r="T1008" s="270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71" t="s">
        <v>257</v>
      </c>
      <c r="AU1008" s="271" t="s">
        <v>91</v>
      </c>
      <c r="AV1008" s="13" t="s">
        <v>91</v>
      </c>
      <c r="AW1008" s="13" t="s">
        <v>38</v>
      </c>
      <c r="AX1008" s="13" t="s">
        <v>82</v>
      </c>
      <c r="AY1008" s="271" t="s">
        <v>133</v>
      </c>
    </row>
    <row r="1009" s="13" customFormat="1">
      <c r="A1009" s="13"/>
      <c r="B1009" s="261"/>
      <c r="C1009" s="262"/>
      <c r="D1009" s="251" t="s">
        <v>257</v>
      </c>
      <c r="E1009" s="263" t="s">
        <v>1</v>
      </c>
      <c r="F1009" s="264" t="s">
        <v>2041</v>
      </c>
      <c r="G1009" s="262"/>
      <c r="H1009" s="265">
        <v>1.885</v>
      </c>
      <c r="I1009" s="266"/>
      <c r="J1009" s="262"/>
      <c r="K1009" s="262"/>
      <c r="L1009" s="267"/>
      <c r="M1009" s="268"/>
      <c r="N1009" s="269"/>
      <c r="O1009" s="269"/>
      <c r="P1009" s="269"/>
      <c r="Q1009" s="269"/>
      <c r="R1009" s="269"/>
      <c r="S1009" s="269"/>
      <c r="T1009" s="270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71" t="s">
        <v>257</v>
      </c>
      <c r="AU1009" s="271" t="s">
        <v>91</v>
      </c>
      <c r="AV1009" s="13" t="s">
        <v>91</v>
      </c>
      <c r="AW1009" s="13" t="s">
        <v>38</v>
      </c>
      <c r="AX1009" s="13" t="s">
        <v>82</v>
      </c>
      <c r="AY1009" s="271" t="s">
        <v>133</v>
      </c>
    </row>
    <row r="1010" s="13" customFormat="1">
      <c r="A1010" s="13"/>
      <c r="B1010" s="261"/>
      <c r="C1010" s="262"/>
      <c r="D1010" s="251" t="s">
        <v>257</v>
      </c>
      <c r="E1010" s="263" t="s">
        <v>1</v>
      </c>
      <c r="F1010" s="264" t="s">
        <v>2042</v>
      </c>
      <c r="G1010" s="262"/>
      <c r="H1010" s="265">
        <v>6.2830000000000004</v>
      </c>
      <c r="I1010" s="266"/>
      <c r="J1010" s="262"/>
      <c r="K1010" s="262"/>
      <c r="L1010" s="267"/>
      <c r="M1010" s="268"/>
      <c r="N1010" s="269"/>
      <c r="O1010" s="269"/>
      <c r="P1010" s="269"/>
      <c r="Q1010" s="269"/>
      <c r="R1010" s="269"/>
      <c r="S1010" s="269"/>
      <c r="T1010" s="270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71" t="s">
        <v>257</v>
      </c>
      <c r="AU1010" s="271" t="s">
        <v>91</v>
      </c>
      <c r="AV1010" s="13" t="s">
        <v>91</v>
      </c>
      <c r="AW1010" s="13" t="s">
        <v>38</v>
      </c>
      <c r="AX1010" s="13" t="s">
        <v>82</v>
      </c>
      <c r="AY1010" s="271" t="s">
        <v>133</v>
      </c>
    </row>
    <row r="1011" s="16" customFormat="1">
      <c r="A1011" s="16"/>
      <c r="B1011" s="304"/>
      <c r="C1011" s="305"/>
      <c r="D1011" s="251" t="s">
        <v>257</v>
      </c>
      <c r="E1011" s="306" t="s">
        <v>1</v>
      </c>
      <c r="F1011" s="307" t="s">
        <v>666</v>
      </c>
      <c r="G1011" s="305"/>
      <c r="H1011" s="308">
        <v>164.12799999999999</v>
      </c>
      <c r="I1011" s="309"/>
      <c r="J1011" s="305"/>
      <c r="K1011" s="305"/>
      <c r="L1011" s="310"/>
      <c r="M1011" s="311"/>
      <c r="N1011" s="312"/>
      <c r="O1011" s="312"/>
      <c r="P1011" s="312"/>
      <c r="Q1011" s="312"/>
      <c r="R1011" s="312"/>
      <c r="S1011" s="312"/>
      <c r="T1011" s="313"/>
      <c r="U1011" s="16"/>
      <c r="V1011" s="16"/>
      <c r="W1011" s="16"/>
      <c r="X1011" s="16"/>
      <c r="Y1011" s="16"/>
      <c r="Z1011" s="16"/>
      <c r="AA1011" s="16"/>
      <c r="AB1011" s="16"/>
      <c r="AC1011" s="16"/>
      <c r="AD1011" s="16"/>
      <c r="AE1011" s="16"/>
      <c r="AT1011" s="314" t="s">
        <v>257</v>
      </c>
      <c r="AU1011" s="314" t="s">
        <v>91</v>
      </c>
      <c r="AV1011" s="16" t="s">
        <v>147</v>
      </c>
      <c r="AW1011" s="16" t="s">
        <v>38</v>
      </c>
      <c r="AX1011" s="16" t="s">
        <v>82</v>
      </c>
      <c r="AY1011" s="314" t="s">
        <v>133</v>
      </c>
    </row>
    <row r="1012" s="13" customFormat="1">
      <c r="A1012" s="13"/>
      <c r="B1012" s="261"/>
      <c r="C1012" s="262"/>
      <c r="D1012" s="251" t="s">
        <v>257</v>
      </c>
      <c r="E1012" s="263" t="s">
        <v>1</v>
      </c>
      <c r="F1012" s="264" t="s">
        <v>2043</v>
      </c>
      <c r="G1012" s="262"/>
      <c r="H1012" s="265">
        <v>16.413</v>
      </c>
      <c r="I1012" s="266"/>
      <c r="J1012" s="262"/>
      <c r="K1012" s="262"/>
      <c r="L1012" s="267"/>
      <c r="M1012" s="268"/>
      <c r="N1012" s="269"/>
      <c r="O1012" s="269"/>
      <c r="P1012" s="269"/>
      <c r="Q1012" s="269"/>
      <c r="R1012" s="269"/>
      <c r="S1012" s="269"/>
      <c r="T1012" s="270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71" t="s">
        <v>257</v>
      </c>
      <c r="AU1012" s="271" t="s">
        <v>91</v>
      </c>
      <c r="AV1012" s="13" t="s">
        <v>91</v>
      </c>
      <c r="AW1012" s="13" t="s">
        <v>38</v>
      </c>
      <c r="AX1012" s="13" t="s">
        <v>82</v>
      </c>
      <c r="AY1012" s="271" t="s">
        <v>133</v>
      </c>
    </row>
    <row r="1013" s="14" customFormat="1">
      <c r="A1013" s="14"/>
      <c r="B1013" s="272"/>
      <c r="C1013" s="273"/>
      <c r="D1013" s="251" t="s">
        <v>257</v>
      </c>
      <c r="E1013" s="274" t="s">
        <v>1</v>
      </c>
      <c r="F1013" s="275" t="s">
        <v>260</v>
      </c>
      <c r="G1013" s="273"/>
      <c r="H1013" s="276">
        <v>180.541</v>
      </c>
      <c r="I1013" s="277"/>
      <c r="J1013" s="273"/>
      <c r="K1013" s="273"/>
      <c r="L1013" s="278"/>
      <c r="M1013" s="279"/>
      <c r="N1013" s="280"/>
      <c r="O1013" s="280"/>
      <c r="P1013" s="280"/>
      <c r="Q1013" s="280"/>
      <c r="R1013" s="280"/>
      <c r="S1013" s="280"/>
      <c r="T1013" s="281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82" t="s">
        <v>257</v>
      </c>
      <c r="AU1013" s="282" t="s">
        <v>91</v>
      </c>
      <c r="AV1013" s="14" t="s">
        <v>152</v>
      </c>
      <c r="AW1013" s="14" t="s">
        <v>38</v>
      </c>
      <c r="AX1013" s="14" t="s">
        <v>21</v>
      </c>
      <c r="AY1013" s="282" t="s">
        <v>133</v>
      </c>
    </row>
    <row r="1014" s="12" customFormat="1" ht="25.92" customHeight="1">
      <c r="A1014" s="12"/>
      <c r="B1014" s="221"/>
      <c r="C1014" s="222"/>
      <c r="D1014" s="223" t="s">
        <v>81</v>
      </c>
      <c r="E1014" s="224" t="s">
        <v>341</v>
      </c>
      <c r="F1014" s="224" t="s">
        <v>2044</v>
      </c>
      <c r="G1014" s="222"/>
      <c r="H1014" s="222"/>
      <c r="I1014" s="225"/>
      <c r="J1014" s="226">
        <f>BK1014</f>
        <v>0</v>
      </c>
      <c r="K1014" s="222"/>
      <c r="L1014" s="227"/>
      <c r="M1014" s="228"/>
      <c r="N1014" s="229"/>
      <c r="O1014" s="229"/>
      <c r="P1014" s="230">
        <f>P1015+P1019</f>
        <v>0</v>
      </c>
      <c r="Q1014" s="229"/>
      <c r="R1014" s="230">
        <f>R1015+R1019</f>
        <v>0.0059199999999999999</v>
      </c>
      <c r="S1014" s="229"/>
      <c r="T1014" s="231">
        <f>T1015+T1019</f>
        <v>0</v>
      </c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R1014" s="232" t="s">
        <v>147</v>
      </c>
      <c r="AT1014" s="233" t="s">
        <v>81</v>
      </c>
      <c r="AU1014" s="233" t="s">
        <v>82</v>
      </c>
      <c r="AY1014" s="232" t="s">
        <v>133</v>
      </c>
      <c r="BK1014" s="234">
        <f>BK1015+BK1019</f>
        <v>0</v>
      </c>
    </row>
    <row r="1015" s="12" customFormat="1" ht="22.8" customHeight="1">
      <c r="A1015" s="12"/>
      <c r="B1015" s="221"/>
      <c r="C1015" s="222"/>
      <c r="D1015" s="223" t="s">
        <v>81</v>
      </c>
      <c r="E1015" s="235" t="s">
        <v>2045</v>
      </c>
      <c r="F1015" s="235" t="s">
        <v>2046</v>
      </c>
      <c r="G1015" s="222"/>
      <c r="H1015" s="222"/>
      <c r="I1015" s="225"/>
      <c r="J1015" s="236">
        <f>BK1015</f>
        <v>0</v>
      </c>
      <c r="K1015" s="222"/>
      <c r="L1015" s="227"/>
      <c r="M1015" s="228"/>
      <c r="N1015" s="229"/>
      <c r="O1015" s="229"/>
      <c r="P1015" s="230">
        <f>SUM(P1016:P1018)</f>
        <v>0</v>
      </c>
      <c r="Q1015" s="229"/>
      <c r="R1015" s="230">
        <f>SUM(R1016:R1018)</f>
        <v>0</v>
      </c>
      <c r="S1015" s="229"/>
      <c r="T1015" s="231">
        <f>SUM(T1016:T1018)</f>
        <v>0</v>
      </c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R1015" s="232" t="s">
        <v>147</v>
      </c>
      <c r="AT1015" s="233" t="s">
        <v>81</v>
      </c>
      <c r="AU1015" s="233" t="s">
        <v>21</v>
      </c>
      <c r="AY1015" s="232" t="s">
        <v>133</v>
      </c>
      <c r="BK1015" s="234">
        <f>SUM(BK1016:BK1018)</f>
        <v>0</v>
      </c>
    </row>
    <row r="1016" s="2" customFormat="1" ht="16.5" customHeight="1">
      <c r="A1016" s="39"/>
      <c r="B1016" s="40"/>
      <c r="C1016" s="237" t="s">
        <v>2047</v>
      </c>
      <c r="D1016" s="237" t="s">
        <v>136</v>
      </c>
      <c r="E1016" s="238" t="s">
        <v>2048</v>
      </c>
      <c r="F1016" s="239" t="s">
        <v>2049</v>
      </c>
      <c r="G1016" s="240" t="s">
        <v>177</v>
      </c>
      <c r="H1016" s="241">
        <v>1</v>
      </c>
      <c r="I1016" s="242"/>
      <c r="J1016" s="243">
        <f>ROUND(I1016*H1016,2)</f>
        <v>0</v>
      </c>
      <c r="K1016" s="244"/>
      <c r="L1016" s="45"/>
      <c r="M1016" s="245" t="s">
        <v>1</v>
      </c>
      <c r="N1016" s="246" t="s">
        <v>47</v>
      </c>
      <c r="O1016" s="92"/>
      <c r="P1016" s="247">
        <f>O1016*H1016</f>
        <v>0</v>
      </c>
      <c r="Q1016" s="247">
        <v>0</v>
      </c>
      <c r="R1016" s="247">
        <f>Q1016*H1016</f>
        <v>0</v>
      </c>
      <c r="S1016" s="247">
        <v>0</v>
      </c>
      <c r="T1016" s="248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49" t="s">
        <v>575</v>
      </c>
      <c r="AT1016" s="249" t="s">
        <v>136</v>
      </c>
      <c r="AU1016" s="249" t="s">
        <v>91</v>
      </c>
      <c r="AY1016" s="18" t="s">
        <v>133</v>
      </c>
      <c r="BE1016" s="250">
        <f>IF(N1016="základní",J1016,0)</f>
        <v>0</v>
      </c>
      <c r="BF1016" s="250">
        <f>IF(N1016="snížená",J1016,0)</f>
        <v>0</v>
      </c>
      <c r="BG1016" s="250">
        <f>IF(N1016="zákl. přenesená",J1016,0)</f>
        <v>0</v>
      </c>
      <c r="BH1016" s="250">
        <f>IF(N1016="sníž. přenesená",J1016,0)</f>
        <v>0</v>
      </c>
      <c r="BI1016" s="250">
        <f>IF(N1016="nulová",J1016,0)</f>
        <v>0</v>
      </c>
      <c r="BJ1016" s="18" t="s">
        <v>21</v>
      </c>
      <c r="BK1016" s="250">
        <f>ROUND(I1016*H1016,2)</f>
        <v>0</v>
      </c>
      <c r="BL1016" s="18" t="s">
        <v>575</v>
      </c>
      <c r="BM1016" s="249" t="s">
        <v>2050</v>
      </c>
    </row>
    <row r="1017" s="2" customFormat="1">
      <c r="A1017" s="39"/>
      <c r="B1017" s="40"/>
      <c r="C1017" s="41"/>
      <c r="D1017" s="251" t="s">
        <v>142</v>
      </c>
      <c r="E1017" s="41"/>
      <c r="F1017" s="252" t="s">
        <v>2051</v>
      </c>
      <c r="G1017" s="41"/>
      <c r="H1017" s="41"/>
      <c r="I1017" s="145"/>
      <c r="J1017" s="41"/>
      <c r="K1017" s="41"/>
      <c r="L1017" s="45"/>
      <c r="M1017" s="253"/>
      <c r="N1017" s="254"/>
      <c r="O1017" s="92"/>
      <c r="P1017" s="92"/>
      <c r="Q1017" s="92"/>
      <c r="R1017" s="92"/>
      <c r="S1017" s="92"/>
      <c r="T1017" s="93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142</v>
      </c>
      <c r="AU1017" s="18" t="s">
        <v>91</v>
      </c>
    </row>
    <row r="1018" s="13" customFormat="1">
      <c r="A1018" s="13"/>
      <c r="B1018" s="261"/>
      <c r="C1018" s="262"/>
      <c r="D1018" s="251" t="s">
        <v>257</v>
      </c>
      <c r="E1018" s="263" t="s">
        <v>1</v>
      </c>
      <c r="F1018" s="264" t="s">
        <v>2052</v>
      </c>
      <c r="G1018" s="262"/>
      <c r="H1018" s="265">
        <v>1</v>
      </c>
      <c r="I1018" s="266"/>
      <c r="J1018" s="262"/>
      <c r="K1018" s="262"/>
      <c r="L1018" s="267"/>
      <c r="M1018" s="268"/>
      <c r="N1018" s="269"/>
      <c r="O1018" s="269"/>
      <c r="P1018" s="269"/>
      <c r="Q1018" s="269"/>
      <c r="R1018" s="269"/>
      <c r="S1018" s="269"/>
      <c r="T1018" s="270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71" t="s">
        <v>257</v>
      </c>
      <c r="AU1018" s="271" t="s">
        <v>91</v>
      </c>
      <c r="AV1018" s="13" t="s">
        <v>91</v>
      </c>
      <c r="AW1018" s="13" t="s">
        <v>38</v>
      </c>
      <c r="AX1018" s="13" t="s">
        <v>21</v>
      </c>
      <c r="AY1018" s="271" t="s">
        <v>133</v>
      </c>
    </row>
    <row r="1019" s="12" customFormat="1" ht="22.8" customHeight="1">
      <c r="A1019" s="12"/>
      <c r="B1019" s="221"/>
      <c r="C1019" s="222"/>
      <c r="D1019" s="223" t="s">
        <v>81</v>
      </c>
      <c r="E1019" s="235" t="s">
        <v>2053</v>
      </c>
      <c r="F1019" s="235" t="s">
        <v>2054</v>
      </c>
      <c r="G1019" s="222"/>
      <c r="H1019" s="222"/>
      <c r="I1019" s="225"/>
      <c r="J1019" s="236">
        <f>BK1019</f>
        <v>0</v>
      </c>
      <c r="K1019" s="222"/>
      <c r="L1019" s="227"/>
      <c r="M1019" s="228"/>
      <c r="N1019" s="229"/>
      <c r="O1019" s="229"/>
      <c r="P1019" s="230">
        <f>SUM(P1020:P1021)</f>
        <v>0</v>
      </c>
      <c r="Q1019" s="229"/>
      <c r="R1019" s="230">
        <f>SUM(R1020:R1021)</f>
        <v>0.0059199999999999999</v>
      </c>
      <c r="S1019" s="229"/>
      <c r="T1019" s="231">
        <f>SUM(T1020:T1021)</f>
        <v>0</v>
      </c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R1019" s="232" t="s">
        <v>147</v>
      </c>
      <c r="AT1019" s="233" t="s">
        <v>81</v>
      </c>
      <c r="AU1019" s="233" t="s">
        <v>21</v>
      </c>
      <c r="AY1019" s="232" t="s">
        <v>133</v>
      </c>
      <c r="BK1019" s="234">
        <f>SUM(BK1020:BK1021)</f>
        <v>0</v>
      </c>
    </row>
    <row r="1020" s="2" customFormat="1" ht="21.75" customHeight="1">
      <c r="A1020" s="39"/>
      <c r="B1020" s="40"/>
      <c r="C1020" s="237" t="s">
        <v>2055</v>
      </c>
      <c r="D1020" s="237" t="s">
        <v>136</v>
      </c>
      <c r="E1020" s="238" t="s">
        <v>2056</v>
      </c>
      <c r="F1020" s="239" t="s">
        <v>2057</v>
      </c>
      <c r="G1020" s="240" t="s">
        <v>139</v>
      </c>
      <c r="H1020" s="241">
        <v>4</v>
      </c>
      <c r="I1020" s="242"/>
      <c r="J1020" s="243">
        <f>ROUND(I1020*H1020,2)</f>
        <v>0</v>
      </c>
      <c r="K1020" s="244"/>
      <c r="L1020" s="45"/>
      <c r="M1020" s="245" t="s">
        <v>1</v>
      </c>
      <c r="N1020" s="246" t="s">
        <v>47</v>
      </c>
      <c r="O1020" s="92"/>
      <c r="P1020" s="247">
        <f>O1020*H1020</f>
        <v>0</v>
      </c>
      <c r="Q1020" s="247">
        <v>0.00148</v>
      </c>
      <c r="R1020" s="247">
        <f>Q1020*H1020</f>
        <v>0.0059199999999999999</v>
      </c>
      <c r="S1020" s="247">
        <v>0</v>
      </c>
      <c r="T1020" s="248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49" t="s">
        <v>575</v>
      </c>
      <c r="AT1020" s="249" t="s">
        <v>136</v>
      </c>
      <c r="AU1020" s="249" t="s">
        <v>91</v>
      </c>
      <c r="AY1020" s="18" t="s">
        <v>133</v>
      </c>
      <c r="BE1020" s="250">
        <f>IF(N1020="základní",J1020,0)</f>
        <v>0</v>
      </c>
      <c r="BF1020" s="250">
        <f>IF(N1020="snížená",J1020,0)</f>
        <v>0</v>
      </c>
      <c r="BG1020" s="250">
        <f>IF(N1020="zákl. přenesená",J1020,0)</f>
        <v>0</v>
      </c>
      <c r="BH1020" s="250">
        <f>IF(N1020="sníž. přenesená",J1020,0)</f>
        <v>0</v>
      </c>
      <c r="BI1020" s="250">
        <f>IF(N1020="nulová",J1020,0)</f>
        <v>0</v>
      </c>
      <c r="BJ1020" s="18" t="s">
        <v>21</v>
      </c>
      <c r="BK1020" s="250">
        <f>ROUND(I1020*H1020,2)</f>
        <v>0</v>
      </c>
      <c r="BL1020" s="18" t="s">
        <v>575</v>
      </c>
      <c r="BM1020" s="249" t="s">
        <v>2058</v>
      </c>
    </row>
    <row r="1021" s="2" customFormat="1">
      <c r="A1021" s="39"/>
      <c r="B1021" s="40"/>
      <c r="C1021" s="41"/>
      <c r="D1021" s="251" t="s">
        <v>142</v>
      </c>
      <c r="E1021" s="41"/>
      <c r="F1021" s="252" t="s">
        <v>2059</v>
      </c>
      <c r="G1021" s="41"/>
      <c r="H1021" s="41"/>
      <c r="I1021" s="145"/>
      <c r="J1021" s="41"/>
      <c r="K1021" s="41"/>
      <c r="L1021" s="45"/>
      <c r="M1021" s="255"/>
      <c r="N1021" s="256"/>
      <c r="O1021" s="257"/>
      <c r="P1021" s="257"/>
      <c r="Q1021" s="257"/>
      <c r="R1021" s="257"/>
      <c r="S1021" s="257"/>
      <c r="T1021" s="258"/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T1021" s="18" t="s">
        <v>142</v>
      </c>
      <c r="AU1021" s="18" t="s">
        <v>91</v>
      </c>
    </row>
    <row r="1022" s="2" customFormat="1" ht="6.96" customHeight="1">
      <c r="A1022" s="39"/>
      <c r="B1022" s="67"/>
      <c r="C1022" s="68"/>
      <c r="D1022" s="68"/>
      <c r="E1022" s="68"/>
      <c r="F1022" s="68"/>
      <c r="G1022" s="68"/>
      <c r="H1022" s="68"/>
      <c r="I1022" s="184"/>
      <c r="J1022" s="68"/>
      <c r="K1022" s="68"/>
      <c r="L1022" s="45"/>
      <c r="M1022" s="39"/>
      <c r="O1022" s="39"/>
      <c r="P1022" s="39"/>
      <c r="Q1022" s="39"/>
      <c r="R1022" s="39"/>
      <c r="S1022" s="39"/>
      <c r="T1022" s="39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</row>
  </sheetData>
  <sheetProtection sheet="1" autoFilter="0" formatColumns="0" formatRows="0" objects="1" scenarios="1" spinCount="100000" saltValue="lrgKBivZ9S22wWJoMlRi7bxkuhT8nSwymMh+xeaeRIXIYXL9p3Mad0Anl4HucL6ErI4MNZdjM6P9PzHaJexysw==" hashValue="sYb5FYlVse+6yP3MZvNL+2yGl4tJz9uZ1WJHCjDVz5R6zE16nCMeCa28gZF265cAg3cMEzLoyiOQX3Q9/EsJkw==" algorithmName="SHA-512" password="CC35"/>
  <autoFilter ref="C132:K102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91</v>
      </c>
    </row>
    <row r="4" s="1" customFormat="1" ht="24.96" customHeight="1">
      <c r="B4" s="21"/>
      <c r="D4" s="141" t="s">
        <v>103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mostu ev.č. 272-011 most přes Jizeru v Benátkách nad Jizerou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2060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19</v>
      </c>
      <c r="E11" s="39"/>
      <c r="F11" s="147" t="s">
        <v>1</v>
      </c>
      <c r="G11" s="39"/>
      <c r="H11" s="39"/>
      <c r="I11" s="148" t="s">
        <v>20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15. 10. 2020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28</v>
      </c>
      <c r="E14" s="39"/>
      <c r="F14" s="39"/>
      <c r="G14" s="39"/>
      <c r="H14" s="39"/>
      <c r="I14" s="148" t="s">
        <v>29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30</v>
      </c>
      <c r="F15" s="39"/>
      <c r="G15" s="39"/>
      <c r="H15" s="39"/>
      <c r="I15" s="148" t="s">
        <v>31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32</v>
      </c>
      <c r="E17" s="39"/>
      <c r="F17" s="39"/>
      <c r="G17" s="39"/>
      <c r="H17" s="39"/>
      <c r="I17" s="148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34</v>
      </c>
      <c r="E20" s="39"/>
      <c r="F20" s="39"/>
      <c r="G20" s="39"/>
      <c r="H20" s="39"/>
      <c r="I20" s="148" t="s">
        <v>29</v>
      </c>
      <c r="J20" s="147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36</v>
      </c>
      <c r="F21" s="39"/>
      <c r="G21" s="39"/>
      <c r="H21" s="39"/>
      <c r="I21" s="148" t="s">
        <v>31</v>
      </c>
      <c r="J21" s="147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39</v>
      </c>
      <c r="E23" s="39"/>
      <c r="F23" s="39"/>
      <c r="G23" s="39"/>
      <c r="H23" s="39"/>
      <c r="I23" s="148" t="s">
        <v>29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40</v>
      </c>
      <c r="F24" s="39"/>
      <c r="G24" s="39"/>
      <c r="H24" s="39"/>
      <c r="I24" s="148" t="s">
        <v>31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41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42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44</v>
      </c>
      <c r="G32" s="39"/>
      <c r="H32" s="39"/>
      <c r="I32" s="160" t="s">
        <v>43</v>
      </c>
      <c r="J32" s="159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46</v>
      </c>
      <c r="E33" s="143" t="s">
        <v>47</v>
      </c>
      <c r="F33" s="162">
        <f>ROUND((SUM(BE122:BE191)),  2)</f>
        <v>0</v>
      </c>
      <c r="G33" s="39"/>
      <c r="H33" s="39"/>
      <c r="I33" s="163">
        <v>0.20999999999999999</v>
      </c>
      <c r="J33" s="162">
        <f>ROUND(((SUM(BE122:BE191))*I33),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48</v>
      </c>
      <c r="F34" s="162">
        <f>ROUND((SUM(BF122:BF191)),  2)</f>
        <v>0</v>
      </c>
      <c r="G34" s="39"/>
      <c r="H34" s="39"/>
      <c r="I34" s="163">
        <v>0.14999999999999999</v>
      </c>
      <c r="J34" s="162">
        <f>ROUND(((SUM(BF122:BF191))*I34),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49</v>
      </c>
      <c r="F35" s="162">
        <f>ROUND((SUM(BG122:BG191)),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50</v>
      </c>
      <c r="F36" s="162">
        <f>ROUND((SUM(BH122:BH191)),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51</v>
      </c>
      <c r="F37" s="162">
        <f>ROUND((SUM(BI122:BI191)),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52</v>
      </c>
      <c r="E39" s="166"/>
      <c r="F39" s="166"/>
      <c r="G39" s="167" t="s">
        <v>53</v>
      </c>
      <c r="H39" s="168" t="s">
        <v>54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59</v>
      </c>
      <c r="E65" s="180"/>
      <c r="F65" s="180"/>
      <c r="G65" s="172" t="s">
        <v>60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8" t="str">
        <f>E7</f>
        <v>Oprava mostu ev.č. 272-011 most přes Jizeru v Benátkách nad Jizerou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901 - SO 901 - DIO - Dopravně inženýrská opatření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Benátky nad Jizerou</v>
      </c>
      <c r="G89" s="41"/>
      <c r="H89" s="41"/>
      <c r="I89" s="148" t="s">
        <v>24</v>
      </c>
      <c r="J89" s="80" t="str">
        <f>IF(J12="","",J12)</f>
        <v>15. 10. 2020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Středočeský kraj</v>
      </c>
      <c r="G91" s="41"/>
      <c r="H91" s="41"/>
      <c r="I91" s="148" t="s">
        <v>34</v>
      </c>
      <c r="J91" s="37" t="str">
        <f>E21</f>
        <v>PUDIS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148" t="s">
        <v>39</v>
      </c>
      <c r="J92" s="37" t="str">
        <f>E24</f>
        <v>B.Gruntorádová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9" t="s">
        <v>107</v>
      </c>
      <c r="D94" s="190"/>
      <c r="E94" s="190"/>
      <c r="F94" s="190"/>
      <c r="G94" s="190"/>
      <c r="H94" s="190"/>
      <c r="I94" s="191"/>
      <c r="J94" s="192" t="s">
        <v>108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109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110</v>
      </c>
    </row>
    <row r="97" hidden="1" s="9" customFormat="1" ht="24.96" customHeight="1">
      <c r="A97" s="9"/>
      <c r="B97" s="194"/>
      <c r="C97" s="195"/>
      <c r="D97" s="196" t="s">
        <v>242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244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246</v>
      </c>
      <c r="E99" s="204"/>
      <c r="F99" s="204"/>
      <c r="G99" s="204"/>
      <c r="H99" s="204"/>
      <c r="I99" s="205"/>
      <c r="J99" s="206">
        <f>J130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248</v>
      </c>
      <c r="E100" s="204"/>
      <c r="F100" s="204"/>
      <c r="G100" s="204"/>
      <c r="H100" s="204"/>
      <c r="I100" s="205"/>
      <c r="J100" s="206">
        <f>J182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94"/>
      <c r="C101" s="195"/>
      <c r="D101" s="196" t="s">
        <v>111</v>
      </c>
      <c r="E101" s="197"/>
      <c r="F101" s="197"/>
      <c r="G101" s="197"/>
      <c r="H101" s="197"/>
      <c r="I101" s="198"/>
      <c r="J101" s="199">
        <f>J188</f>
        <v>0</v>
      </c>
      <c r="K101" s="195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1"/>
      <c r="C102" s="202"/>
      <c r="D102" s="203" t="s">
        <v>115</v>
      </c>
      <c r="E102" s="204"/>
      <c r="F102" s="204"/>
      <c r="G102" s="204"/>
      <c r="H102" s="204"/>
      <c r="I102" s="205"/>
      <c r="J102" s="206">
        <f>J189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Oprava mostu ev.č. 272-011 most přes Jizeru v Benátkách nad Jizerou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104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901 - SO 901 - DIO - Dopravně inženýrská opatření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22</v>
      </c>
      <c r="D116" s="41"/>
      <c r="E116" s="41"/>
      <c r="F116" s="28" t="str">
        <f>F12</f>
        <v>Benátky nad Jizerou</v>
      </c>
      <c r="G116" s="41"/>
      <c r="H116" s="41"/>
      <c r="I116" s="148" t="s">
        <v>24</v>
      </c>
      <c r="J116" s="80" t="str">
        <f>IF(J12="","",J12)</f>
        <v>15. 10. 2020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E15</f>
        <v>Středočeský kraj</v>
      </c>
      <c r="G118" s="41"/>
      <c r="H118" s="41"/>
      <c r="I118" s="148" t="s">
        <v>34</v>
      </c>
      <c r="J118" s="37" t="str">
        <f>E21</f>
        <v>PUDIS a.s.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32</v>
      </c>
      <c r="D119" s="41"/>
      <c r="E119" s="41"/>
      <c r="F119" s="28" t="str">
        <f>IF(E18="","",E18)</f>
        <v>Vyplň údaj</v>
      </c>
      <c r="G119" s="41"/>
      <c r="H119" s="41"/>
      <c r="I119" s="148" t="s">
        <v>39</v>
      </c>
      <c r="J119" s="37" t="str">
        <f>E24</f>
        <v>B.Gruntorádová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118</v>
      </c>
      <c r="D121" s="211" t="s">
        <v>67</v>
      </c>
      <c r="E121" s="211" t="s">
        <v>63</v>
      </c>
      <c r="F121" s="211" t="s">
        <v>64</v>
      </c>
      <c r="G121" s="211" t="s">
        <v>119</v>
      </c>
      <c r="H121" s="211" t="s">
        <v>120</v>
      </c>
      <c r="I121" s="212" t="s">
        <v>121</v>
      </c>
      <c r="J121" s="213" t="s">
        <v>108</v>
      </c>
      <c r="K121" s="214" t="s">
        <v>122</v>
      </c>
      <c r="L121" s="215"/>
      <c r="M121" s="101" t="s">
        <v>1</v>
      </c>
      <c r="N121" s="102" t="s">
        <v>46</v>
      </c>
      <c r="O121" s="102" t="s">
        <v>123</v>
      </c>
      <c r="P121" s="102" t="s">
        <v>124</v>
      </c>
      <c r="Q121" s="102" t="s">
        <v>125</v>
      </c>
      <c r="R121" s="102" t="s">
        <v>126</v>
      </c>
      <c r="S121" s="102" t="s">
        <v>127</v>
      </c>
      <c r="T121" s="103" t="s">
        <v>128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129</v>
      </c>
      <c r="D122" s="41"/>
      <c r="E122" s="41"/>
      <c r="F122" s="41"/>
      <c r="G122" s="41"/>
      <c r="H122" s="41"/>
      <c r="I122" s="145"/>
      <c r="J122" s="216">
        <f>BK122</f>
        <v>0</v>
      </c>
      <c r="K122" s="41"/>
      <c r="L122" s="45"/>
      <c r="M122" s="104"/>
      <c r="N122" s="217"/>
      <c r="O122" s="105"/>
      <c r="P122" s="218">
        <f>P123+P188</f>
        <v>0</v>
      </c>
      <c r="Q122" s="105"/>
      <c r="R122" s="218">
        <f>R123+R188</f>
        <v>325.54079999999999</v>
      </c>
      <c r="S122" s="105"/>
      <c r="T122" s="219">
        <f>T123+T188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110</v>
      </c>
      <c r="BK122" s="220">
        <f>BK123+BK188</f>
        <v>0</v>
      </c>
    </row>
    <row r="123" s="12" customFormat="1" ht="25.92" customHeight="1">
      <c r="A123" s="12"/>
      <c r="B123" s="221"/>
      <c r="C123" s="222"/>
      <c r="D123" s="223" t="s">
        <v>81</v>
      </c>
      <c r="E123" s="224" t="s">
        <v>249</v>
      </c>
      <c r="F123" s="224" t="s">
        <v>250</v>
      </c>
      <c r="G123" s="222"/>
      <c r="H123" s="222"/>
      <c r="I123" s="225"/>
      <c r="J123" s="226">
        <f>BK123</f>
        <v>0</v>
      </c>
      <c r="K123" s="222"/>
      <c r="L123" s="227"/>
      <c r="M123" s="228"/>
      <c r="N123" s="229"/>
      <c r="O123" s="229"/>
      <c r="P123" s="230">
        <f>P124+P130+P182</f>
        <v>0</v>
      </c>
      <c r="Q123" s="229"/>
      <c r="R123" s="230">
        <f>R124+R130+R182</f>
        <v>325.54079999999999</v>
      </c>
      <c r="S123" s="229"/>
      <c r="T123" s="231">
        <f>T124+T130+T182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21</v>
      </c>
      <c r="AT123" s="233" t="s">
        <v>81</v>
      </c>
      <c r="AU123" s="233" t="s">
        <v>82</v>
      </c>
      <c r="AY123" s="232" t="s">
        <v>133</v>
      </c>
      <c r="BK123" s="234">
        <f>BK124+BK130+BK182</f>
        <v>0</v>
      </c>
    </row>
    <row r="124" s="12" customFormat="1" ht="22.8" customHeight="1">
      <c r="A124" s="12"/>
      <c r="B124" s="221"/>
      <c r="C124" s="222"/>
      <c r="D124" s="223" t="s">
        <v>81</v>
      </c>
      <c r="E124" s="235" t="s">
        <v>132</v>
      </c>
      <c r="F124" s="235" t="s">
        <v>351</v>
      </c>
      <c r="G124" s="222"/>
      <c r="H124" s="222"/>
      <c r="I124" s="225"/>
      <c r="J124" s="236">
        <f>BK124</f>
        <v>0</v>
      </c>
      <c r="K124" s="222"/>
      <c r="L124" s="227"/>
      <c r="M124" s="228"/>
      <c r="N124" s="229"/>
      <c r="O124" s="229"/>
      <c r="P124" s="230">
        <f>SUM(P125:P129)</f>
        <v>0</v>
      </c>
      <c r="Q124" s="229"/>
      <c r="R124" s="230">
        <f>SUM(R125:R129)</f>
        <v>325.54079999999999</v>
      </c>
      <c r="S124" s="229"/>
      <c r="T124" s="231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21</v>
      </c>
      <c r="AT124" s="233" t="s">
        <v>81</v>
      </c>
      <c r="AU124" s="233" t="s">
        <v>21</v>
      </c>
      <c r="AY124" s="232" t="s">
        <v>133</v>
      </c>
      <c r="BK124" s="234">
        <f>SUM(BK125:BK129)</f>
        <v>0</v>
      </c>
    </row>
    <row r="125" s="2" customFormat="1" ht="21.75" customHeight="1">
      <c r="A125" s="39"/>
      <c r="B125" s="40"/>
      <c r="C125" s="237" t="s">
        <v>21</v>
      </c>
      <c r="D125" s="237" t="s">
        <v>136</v>
      </c>
      <c r="E125" s="238" t="s">
        <v>2061</v>
      </c>
      <c r="F125" s="239" t="s">
        <v>2062</v>
      </c>
      <c r="G125" s="240" t="s">
        <v>254</v>
      </c>
      <c r="H125" s="241">
        <v>3120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47</v>
      </c>
      <c r="O125" s="92"/>
      <c r="P125" s="247">
        <f>O125*H125</f>
        <v>0</v>
      </c>
      <c r="Q125" s="247">
        <v>0.10434</v>
      </c>
      <c r="R125" s="247">
        <f>Q125*H125</f>
        <v>325.54079999999999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152</v>
      </c>
      <c r="AT125" s="249" t="s">
        <v>136</v>
      </c>
      <c r="AU125" s="249" t="s">
        <v>91</v>
      </c>
      <c r="AY125" s="18" t="s">
        <v>133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21</v>
      </c>
      <c r="BK125" s="250">
        <f>ROUND(I125*H125,2)</f>
        <v>0</v>
      </c>
      <c r="BL125" s="18" t="s">
        <v>152</v>
      </c>
      <c r="BM125" s="249" t="s">
        <v>2063</v>
      </c>
    </row>
    <row r="126" s="2" customFormat="1">
      <c r="A126" s="39"/>
      <c r="B126" s="40"/>
      <c r="C126" s="41"/>
      <c r="D126" s="251" t="s">
        <v>142</v>
      </c>
      <c r="E126" s="41"/>
      <c r="F126" s="252" t="s">
        <v>2064</v>
      </c>
      <c r="G126" s="41"/>
      <c r="H126" s="41"/>
      <c r="I126" s="145"/>
      <c r="J126" s="41"/>
      <c r="K126" s="41"/>
      <c r="L126" s="45"/>
      <c r="M126" s="253"/>
      <c r="N126" s="25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91</v>
      </c>
    </row>
    <row r="127" s="13" customFormat="1">
      <c r="A127" s="13"/>
      <c r="B127" s="261"/>
      <c r="C127" s="262"/>
      <c r="D127" s="251" t="s">
        <v>257</v>
      </c>
      <c r="E127" s="263" t="s">
        <v>1</v>
      </c>
      <c r="F127" s="264" t="s">
        <v>2065</v>
      </c>
      <c r="G127" s="262"/>
      <c r="H127" s="265">
        <v>900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1" t="s">
        <v>257</v>
      </c>
      <c r="AU127" s="271" t="s">
        <v>91</v>
      </c>
      <c r="AV127" s="13" t="s">
        <v>91</v>
      </c>
      <c r="AW127" s="13" t="s">
        <v>38</v>
      </c>
      <c r="AX127" s="13" t="s">
        <v>82</v>
      </c>
      <c r="AY127" s="271" t="s">
        <v>133</v>
      </c>
    </row>
    <row r="128" s="13" customFormat="1">
      <c r="A128" s="13"/>
      <c r="B128" s="261"/>
      <c r="C128" s="262"/>
      <c r="D128" s="251" t="s">
        <v>257</v>
      </c>
      <c r="E128" s="263" t="s">
        <v>1</v>
      </c>
      <c r="F128" s="264" t="s">
        <v>2066</v>
      </c>
      <c r="G128" s="262"/>
      <c r="H128" s="265">
        <v>2220</v>
      </c>
      <c r="I128" s="266"/>
      <c r="J128" s="262"/>
      <c r="K128" s="262"/>
      <c r="L128" s="267"/>
      <c r="M128" s="268"/>
      <c r="N128" s="269"/>
      <c r="O128" s="269"/>
      <c r="P128" s="269"/>
      <c r="Q128" s="269"/>
      <c r="R128" s="269"/>
      <c r="S128" s="269"/>
      <c r="T128" s="27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1" t="s">
        <v>257</v>
      </c>
      <c r="AU128" s="271" t="s">
        <v>91</v>
      </c>
      <c r="AV128" s="13" t="s">
        <v>91</v>
      </c>
      <c r="AW128" s="13" t="s">
        <v>38</v>
      </c>
      <c r="AX128" s="13" t="s">
        <v>82</v>
      </c>
      <c r="AY128" s="271" t="s">
        <v>133</v>
      </c>
    </row>
    <row r="129" s="14" customFormat="1">
      <c r="A129" s="14"/>
      <c r="B129" s="272"/>
      <c r="C129" s="273"/>
      <c r="D129" s="251" t="s">
        <v>257</v>
      </c>
      <c r="E129" s="274" t="s">
        <v>1</v>
      </c>
      <c r="F129" s="275" t="s">
        <v>260</v>
      </c>
      <c r="G129" s="273"/>
      <c r="H129" s="276">
        <v>3120</v>
      </c>
      <c r="I129" s="277"/>
      <c r="J129" s="273"/>
      <c r="K129" s="273"/>
      <c r="L129" s="278"/>
      <c r="M129" s="279"/>
      <c r="N129" s="280"/>
      <c r="O129" s="280"/>
      <c r="P129" s="280"/>
      <c r="Q129" s="280"/>
      <c r="R129" s="280"/>
      <c r="S129" s="280"/>
      <c r="T129" s="28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2" t="s">
        <v>257</v>
      </c>
      <c r="AU129" s="282" t="s">
        <v>91</v>
      </c>
      <c r="AV129" s="14" t="s">
        <v>152</v>
      </c>
      <c r="AW129" s="14" t="s">
        <v>38</v>
      </c>
      <c r="AX129" s="14" t="s">
        <v>21</v>
      </c>
      <c r="AY129" s="282" t="s">
        <v>133</v>
      </c>
    </row>
    <row r="130" s="12" customFormat="1" ht="22.8" customHeight="1">
      <c r="A130" s="12"/>
      <c r="B130" s="221"/>
      <c r="C130" s="222"/>
      <c r="D130" s="223" t="s">
        <v>81</v>
      </c>
      <c r="E130" s="235" t="s">
        <v>174</v>
      </c>
      <c r="F130" s="235" t="s">
        <v>470</v>
      </c>
      <c r="G130" s="222"/>
      <c r="H130" s="222"/>
      <c r="I130" s="225"/>
      <c r="J130" s="236">
        <f>BK130</f>
        <v>0</v>
      </c>
      <c r="K130" s="222"/>
      <c r="L130" s="227"/>
      <c r="M130" s="228"/>
      <c r="N130" s="229"/>
      <c r="O130" s="229"/>
      <c r="P130" s="230">
        <f>SUM(P131:P181)</f>
        <v>0</v>
      </c>
      <c r="Q130" s="229"/>
      <c r="R130" s="230">
        <f>SUM(R131:R181)</f>
        <v>0</v>
      </c>
      <c r="S130" s="229"/>
      <c r="T130" s="231">
        <f>SUM(T131:T181)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2" t="s">
        <v>21</v>
      </c>
      <c r="AT130" s="233" t="s">
        <v>81</v>
      </c>
      <c r="AU130" s="233" t="s">
        <v>21</v>
      </c>
      <c r="AY130" s="232" t="s">
        <v>133</v>
      </c>
      <c r="BK130" s="234">
        <f>SUM(BK131:BK181)</f>
        <v>0</v>
      </c>
    </row>
    <row r="131" s="2" customFormat="1" ht="21.75" customHeight="1">
      <c r="A131" s="39"/>
      <c r="B131" s="40"/>
      <c r="C131" s="237" t="s">
        <v>91</v>
      </c>
      <c r="D131" s="237" t="s">
        <v>136</v>
      </c>
      <c r="E131" s="238" t="s">
        <v>2067</v>
      </c>
      <c r="F131" s="239" t="s">
        <v>2068</v>
      </c>
      <c r="G131" s="240" t="s">
        <v>177</v>
      </c>
      <c r="H131" s="241">
        <v>104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47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152</v>
      </c>
      <c r="AT131" s="249" t="s">
        <v>136</v>
      </c>
      <c r="AU131" s="249" t="s">
        <v>91</v>
      </c>
      <c r="AY131" s="18" t="s">
        <v>133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21</v>
      </c>
      <c r="BK131" s="250">
        <f>ROUND(I131*H131,2)</f>
        <v>0</v>
      </c>
      <c r="BL131" s="18" t="s">
        <v>152</v>
      </c>
      <c r="BM131" s="249" t="s">
        <v>2069</v>
      </c>
    </row>
    <row r="132" s="2" customFormat="1">
      <c r="A132" s="39"/>
      <c r="B132" s="40"/>
      <c r="C132" s="41"/>
      <c r="D132" s="251" t="s">
        <v>142</v>
      </c>
      <c r="E132" s="41"/>
      <c r="F132" s="252" t="s">
        <v>2070</v>
      </c>
      <c r="G132" s="41"/>
      <c r="H132" s="41"/>
      <c r="I132" s="145"/>
      <c r="J132" s="41"/>
      <c r="K132" s="41"/>
      <c r="L132" s="45"/>
      <c r="M132" s="253"/>
      <c r="N132" s="25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142</v>
      </c>
      <c r="AU132" s="18" t="s">
        <v>91</v>
      </c>
    </row>
    <row r="133" s="2" customFormat="1" ht="21.75" customHeight="1">
      <c r="A133" s="39"/>
      <c r="B133" s="40"/>
      <c r="C133" s="237" t="s">
        <v>147</v>
      </c>
      <c r="D133" s="237" t="s">
        <v>136</v>
      </c>
      <c r="E133" s="238" t="s">
        <v>2071</v>
      </c>
      <c r="F133" s="239" t="s">
        <v>2072</v>
      </c>
      <c r="G133" s="240" t="s">
        <v>177</v>
      </c>
      <c r="H133" s="241">
        <v>104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47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152</v>
      </c>
      <c r="AT133" s="249" t="s">
        <v>136</v>
      </c>
      <c r="AU133" s="249" t="s">
        <v>91</v>
      </c>
      <c r="AY133" s="18" t="s">
        <v>133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21</v>
      </c>
      <c r="BK133" s="250">
        <f>ROUND(I133*H133,2)</f>
        <v>0</v>
      </c>
      <c r="BL133" s="18" t="s">
        <v>152</v>
      </c>
      <c r="BM133" s="249" t="s">
        <v>2073</v>
      </c>
    </row>
    <row r="134" s="2" customFormat="1">
      <c r="A134" s="39"/>
      <c r="B134" s="40"/>
      <c r="C134" s="41"/>
      <c r="D134" s="251" t="s">
        <v>142</v>
      </c>
      <c r="E134" s="41"/>
      <c r="F134" s="252" t="s">
        <v>2074</v>
      </c>
      <c r="G134" s="41"/>
      <c r="H134" s="41"/>
      <c r="I134" s="145"/>
      <c r="J134" s="41"/>
      <c r="K134" s="41"/>
      <c r="L134" s="45"/>
      <c r="M134" s="253"/>
      <c r="N134" s="25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91</v>
      </c>
    </row>
    <row r="135" s="13" customFormat="1">
      <c r="A135" s="13"/>
      <c r="B135" s="261"/>
      <c r="C135" s="262"/>
      <c r="D135" s="251" t="s">
        <v>257</v>
      </c>
      <c r="E135" s="263" t="s">
        <v>1</v>
      </c>
      <c r="F135" s="264" t="s">
        <v>2075</v>
      </c>
      <c r="G135" s="262"/>
      <c r="H135" s="265">
        <v>98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1" t="s">
        <v>257</v>
      </c>
      <c r="AU135" s="271" t="s">
        <v>91</v>
      </c>
      <c r="AV135" s="13" t="s">
        <v>91</v>
      </c>
      <c r="AW135" s="13" t="s">
        <v>38</v>
      </c>
      <c r="AX135" s="13" t="s">
        <v>82</v>
      </c>
      <c r="AY135" s="271" t="s">
        <v>133</v>
      </c>
    </row>
    <row r="136" s="13" customFormat="1">
      <c r="A136" s="13"/>
      <c r="B136" s="261"/>
      <c r="C136" s="262"/>
      <c r="D136" s="251" t="s">
        <v>257</v>
      </c>
      <c r="E136" s="263" t="s">
        <v>1</v>
      </c>
      <c r="F136" s="264" t="s">
        <v>2076</v>
      </c>
      <c r="G136" s="262"/>
      <c r="H136" s="265">
        <v>6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1" t="s">
        <v>257</v>
      </c>
      <c r="AU136" s="271" t="s">
        <v>91</v>
      </c>
      <c r="AV136" s="13" t="s">
        <v>91</v>
      </c>
      <c r="AW136" s="13" t="s">
        <v>38</v>
      </c>
      <c r="AX136" s="13" t="s">
        <v>82</v>
      </c>
      <c r="AY136" s="271" t="s">
        <v>133</v>
      </c>
    </row>
    <row r="137" s="14" customFormat="1">
      <c r="A137" s="14"/>
      <c r="B137" s="272"/>
      <c r="C137" s="273"/>
      <c r="D137" s="251" t="s">
        <v>257</v>
      </c>
      <c r="E137" s="274" t="s">
        <v>1</v>
      </c>
      <c r="F137" s="275" t="s">
        <v>260</v>
      </c>
      <c r="G137" s="273"/>
      <c r="H137" s="276">
        <v>104</v>
      </c>
      <c r="I137" s="277"/>
      <c r="J137" s="273"/>
      <c r="K137" s="273"/>
      <c r="L137" s="278"/>
      <c r="M137" s="279"/>
      <c r="N137" s="280"/>
      <c r="O137" s="280"/>
      <c r="P137" s="280"/>
      <c r="Q137" s="280"/>
      <c r="R137" s="280"/>
      <c r="S137" s="280"/>
      <c r="T137" s="28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2" t="s">
        <v>257</v>
      </c>
      <c r="AU137" s="282" t="s">
        <v>91</v>
      </c>
      <c r="AV137" s="14" t="s">
        <v>152</v>
      </c>
      <c r="AW137" s="14" t="s">
        <v>38</v>
      </c>
      <c r="AX137" s="14" t="s">
        <v>21</v>
      </c>
      <c r="AY137" s="282" t="s">
        <v>133</v>
      </c>
    </row>
    <row r="138" s="2" customFormat="1" ht="21.75" customHeight="1">
      <c r="A138" s="39"/>
      <c r="B138" s="40"/>
      <c r="C138" s="237" t="s">
        <v>152</v>
      </c>
      <c r="D138" s="237" t="s">
        <v>136</v>
      </c>
      <c r="E138" s="238" t="s">
        <v>2077</v>
      </c>
      <c r="F138" s="239" t="s">
        <v>2078</v>
      </c>
      <c r="G138" s="240" t="s">
        <v>177</v>
      </c>
      <c r="H138" s="241">
        <v>98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47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152</v>
      </c>
      <c r="AT138" s="249" t="s">
        <v>136</v>
      </c>
      <c r="AU138" s="249" t="s">
        <v>91</v>
      </c>
      <c r="AY138" s="18" t="s">
        <v>133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21</v>
      </c>
      <c r="BK138" s="250">
        <f>ROUND(I138*H138,2)</f>
        <v>0</v>
      </c>
      <c r="BL138" s="18" t="s">
        <v>152</v>
      </c>
      <c r="BM138" s="249" t="s">
        <v>2079</v>
      </c>
    </row>
    <row r="139" s="2" customFormat="1">
      <c r="A139" s="39"/>
      <c r="B139" s="40"/>
      <c r="C139" s="41"/>
      <c r="D139" s="251" t="s">
        <v>142</v>
      </c>
      <c r="E139" s="41"/>
      <c r="F139" s="252" t="s">
        <v>2080</v>
      </c>
      <c r="G139" s="41"/>
      <c r="H139" s="41"/>
      <c r="I139" s="145"/>
      <c r="J139" s="41"/>
      <c r="K139" s="41"/>
      <c r="L139" s="45"/>
      <c r="M139" s="253"/>
      <c r="N139" s="25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91</v>
      </c>
    </row>
    <row r="140" s="15" customFormat="1">
      <c r="A140" s="15"/>
      <c r="B140" s="294"/>
      <c r="C140" s="295"/>
      <c r="D140" s="251" t="s">
        <v>257</v>
      </c>
      <c r="E140" s="296" t="s">
        <v>1</v>
      </c>
      <c r="F140" s="297" t="s">
        <v>2081</v>
      </c>
      <c r="G140" s="295"/>
      <c r="H140" s="296" t="s">
        <v>1</v>
      </c>
      <c r="I140" s="298"/>
      <c r="J140" s="295"/>
      <c r="K140" s="295"/>
      <c r="L140" s="299"/>
      <c r="M140" s="300"/>
      <c r="N140" s="301"/>
      <c r="O140" s="301"/>
      <c r="P140" s="301"/>
      <c r="Q140" s="301"/>
      <c r="R140" s="301"/>
      <c r="S140" s="301"/>
      <c r="T140" s="30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303" t="s">
        <v>257</v>
      </c>
      <c r="AU140" s="303" t="s">
        <v>91</v>
      </c>
      <c r="AV140" s="15" t="s">
        <v>21</v>
      </c>
      <c r="AW140" s="15" t="s">
        <v>38</v>
      </c>
      <c r="AX140" s="15" t="s">
        <v>82</v>
      </c>
      <c r="AY140" s="303" t="s">
        <v>133</v>
      </c>
    </row>
    <row r="141" s="13" customFormat="1">
      <c r="A141" s="13"/>
      <c r="B141" s="261"/>
      <c r="C141" s="262"/>
      <c r="D141" s="251" t="s">
        <v>257</v>
      </c>
      <c r="E141" s="263" t="s">
        <v>1</v>
      </c>
      <c r="F141" s="264" t="s">
        <v>2082</v>
      </c>
      <c r="G141" s="262"/>
      <c r="H141" s="265">
        <v>3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1" t="s">
        <v>257</v>
      </c>
      <c r="AU141" s="271" t="s">
        <v>91</v>
      </c>
      <c r="AV141" s="13" t="s">
        <v>91</v>
      </c>
      <c r="AW141" s="13" t="s">
        <v>38</v>
      </c>
      <c r="AX141" s="13" t="s">
        <v>82</v>
      </c>
      <c r="AY141" s="271" t="s">
        <v>133</v>
      </c>
    </row>
    <row r="142" s="13" customFormat="1">
      <c r="A142" s="13"/>
      <c r="B142" s="261"/>
      <c r="C142" s="262"/>
      <c r="D142" s="251" t="s">
        <v>257</v>
      </c>
      <c r="E142" s="263" t="s">
        <v>1</v>
      </c>
      <c r="F142" s="264" t="s">
        <v>2083</v>
      </c>
      <c r="G142" s="262"/>
      <c r="H142" s="265">
        <v>1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1" t="s">
        <v>257</v>
      </c>
      <c r="AU142" s="271" t="s">
        <v>91</v>
      </c>
      <c r="AV142" s="13" t="s">
        <v>91</v>
      </c>
      <c r="AW142" s="13" t="s">
        <v>38</v>
      </c>
      <c r="AX142" s="13" t="s">
        <v>82</v>
      </c>
      <c r="AY142" s="271" t="s">
        <v>133</v>
      </c>
    </row>
    <row r="143" s="13" customFormat="1">
      <c r="A143" s="13"/>
      <c r="B143" s="261"/>
      <c r="C143" s="262"/>
      <c r="D143" s="251" t="s">
        <v>257</v>
      </c>
      <c r="E143" s="263" t="s">
        <v>1</v>
      </c>
      <c r="F143" s="264" t="s">
        <v>2084</v>
      </c>
      <c r="G143" s="262"/>
      <c r="H143" s="265">
        <v>1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1" t="s">
        <v>257</v>
      </c>
      <c r="AU143" s="271" t="s">
        <v>91</v>
      </c>
      <c r="AV143" s="13" t="s">
        <v>91</v>
      </c>
      <c r="AW143" s="13" t="s">
        <v>38</v>
      </c>
      <c r="AX143" s="13" t="s">
        <v>82</v>
      </c>
      <c r="AY143" s="271" t="s">
        <v>133</v>
      </c>
    </row>
    <row r="144" s="13" customFormat="1">
      <c r="A144" s="13"/>
      <c r="B144" s="261"/>
      <c r="C144" s="262"/>
      <c r="D144" s="251" t="s">
        <v>257</v>
      </c>
      <c r="E144" s="263" t="s">
        <v>1</v>
      </c>
      <c r="F144" s="264" t="s">
        <v>2085</v>
      </c>
      <c r="G144" s="262"/>
      <c r="H144" s="265">
        <v>1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1" t="s">
        <v>257</v>
      </c>
      <c r="AU144" s="271" t="s">
        <v>91</v>
      </c>
      <c r="AV144" s="13" t="s">
        <v>91</v>
      </c>
      <c r="AW144" s="13" t="s">
        <v>38</v>
      </c>
      <c r="AX144" s="13" t="s">
        <v>82</v>
      </c>
      <c r="AY144" s="271" t="s">
        <v>133</v>
      </c>
    </row>
    <row r="145" s="13" customFormat="1">
      <c r="A145" s="13"/>
      <c r="B145" s="261"/>
      <c r="C145" s="262"/>
      <c r="D145" s="251" t="s">
        <v>257</v>
      </c>
      <c r="E145" s="263" t="s">
        <v>1</v>
      </c>
      <c r="F145" s="264" t="s">
        <v>2086</v>
      </c>
      <c r="G145" s="262"/>
      <c r="H145" s="265">
        <v>1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1" t="s">
        <v>257</v>
      </c>
      <c r="AU145" s="271" t="s">
        <v>91</v>
      </c>
      <c r="AV145" s="13" t="s">
        <v>91</v>
      </c>
      <c r="AW145" s="13" t="s">
        <v>38</v>
      </c>
      <c r="AX145" s="13" t="s">
        <v>82</v>
      </c>
      <c r="AY145" s="271" t="s">
        <v>133</v>
      </c>
    </row>
    <row r="146" s="13" customFormat="1">
      <c r="A146" s="13"/>
      <c r="B146" s="261"/>
      <c r="C146" s="262"/>
      <c r="D146" s="251" t="s">
        <v>257</v>
      </c>
      <c r="E146" s="263" t="s">
        <v>1</v>
      </c>
      <c r="F146" s="264" t="s">
        <v>2087</v>
      </c>
      <c r="G146" s="262"/>
      <c r="H146" s="265">
        <v>4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1" t="s">
        <v>257</v>
      </c>
      <c r="AU146" s="271" t="s">
        <v>91</v>
      </c>
      <c r="AV146" s="13" t="s">
        <v>91</v>
      </c>
      <c r="AW146" s="13" t="s">
        <v>38</v>
      </c>
      <c r="AX146" s="13" t="s">
        <v>82</v>
      </c>
      <c r="AY146" s="271" t="s">
        <v>133</v>
      </c>
    </row>
    <row r="147" s="13" customFormat="1">
      <c r="A147" s="13"/>
      <c r="B147" s="261"/>
      <c r="C147" s="262"/>
      <c r="D147" s="251" t="s">
        <v>257</v>
      </c>
      <c r="E147" s="263" t="s">
        <v>1</v>
      </c>
      <c r="F147" s="264" t="s">
        <v>2088</v>
      </c>
      <c r="G147" s="262"/>
      <c r="H147" s="265">
        <v>2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1" t="s">
        <v>257</v>
      </c>
      <c r="AU147" s="271" t="s">
        <v>91</v>
      </c>
      <c r="AV147" s="13" t="s">
        <v>91</v>
      </c>
      <c r="AW147" s="13" t="s">
        <v>38</v>
      </c>
      <c r="AX147" s="13" t="s">
        <v>82</v>
      </c>
      <c r="AY147" s="271" t="s">
        <v>133</v>
      </c>
    </row>
    <row r="148" s="16" customFormat="1">
      <c r="A148" s="16"/>
      <c r="B148" s="304"/>
      <c r="C148" s="305"/>
      <c r="D148" s="251" t="s">
        <v>257</v>
      </c>
      <c r="E148" s="306" t="s">
        <v>1</v>
      </c>
      <c r="F148" s="307" t="s">
        <v>666</v>
      </c>
      <c r="G148" s="305"/>
      <c r="H148" s="308">
        <v>13</v>
      </c>
      <c r="I148" s="309"/>
      <c r="J148" s="305"/>
      <c r="K148" s="305"/>
      <c r="L148" s="310"/>
      <c r="M148" s="311"/>
      <c r="N148" s="312"/>
      <c r="O148" s="312"/>
      <c r="P148" s="312"/>
      <c r="Q148" s="312"/>
      <c r="R148" s="312"/>
      <c r="S148" s="312"/>
      <c r="T148" s="313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314" t="s">
        <v>257</v>
      </c>
      <c r="AU148" s="314" t="s">
        <v>91</v>
      </c>
      <c r="AV148" s="16" t="s">
        <v>147</v>
      </c>
      <c r="AW148" s="16" t="s">
        <v>38</v>
      </c>
      <c r="AX148" s="16" t="s">
        <v>82</v>
      </c>
      <c r="AY148" s="314" t="s">
        <v>133</v>
      </c>
    </row>
    <row r="149" s="15" customFormat="1">
      <c r="A149" s="15"/>
      <c r="B149" s="294"/>
      <c r="C149" s="295"/>
      <c r="D149" s="251" t="s">
        <v>257</v>
      </c>
      <c r="E149" s="296" t="s">
        <v>1</v>
      </c>
      <c r="F149" s="297" t="s">
        <v>2089</v>
      </c>
      <c r="G149" s="295"/>
      <c r="H149" s="296" t="s">
        <v>1</v>
      </c>
      <c r="I149" s="298"/>
      <c r="J149" s="295"/>
      <c r="K149" s="295"/>
      <c r="L149" s="299"/>
      <c r="M149" s="300"/>
      <c r="N149" s="301"/>
      <c r="O149" s="301"/>
      <c r="P149" s="301"/>
      <c r="Q149" s="301"/>
      <c r="R149" s="301"/>
      <c r="S149" s="301"/>
      <c r="T149" s="30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303" t="s">
        <v>257</v>
      </c>
      <c r="AU149" s="303" t="s">
        <v>91</v>
      </c>
      <c r="AV149" s="15" t="s">
        <v>21</v>
      </c>
      <c r="AW149" s="15" t="s">
        <v>38</v>
      </c>
      <c r="AX149" s="15" t="s">
        <v>82</v>
      </c>
      <c r="AY149" s="303" t="s">
        <v>133</v>
      </c>
    </row>
    <row r="150" s="13" customFormat="1">
      <c r="A150" s="13"/>
      <c r="B150" s="261"/>
      <c r="C150" s="262"/>
      <c r="D150" s="251" t="s">
        <v>257</v>
      </c>
      <c r="E150" s="263" t="s">
        <v>1</v>
      </c>
      <c r="F150" s="264" t="s">
        <v>2090</v>
      </c>
      <c r="G150" s="262"/>
      <c r="H150" s="265">
        <v>4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1" t="s">
        <v>257</v>
      </c>
      <c r="AU150" s="271" t="s">
        <v>91</v>
      </c>
      <c r="AV150" s="13" t="s">
        <v>91</v>
      </c>
      <c r="AW150" s="13" t="s">
        <v>38</v>
      </c>
      <c r="AX150" s="13" t="s">
        <v>82</v>
      </c>
      <c r="AY150" s="271" t="s">
        <v>133</v>
      </c>
    </row>
    <row r="151" s="16" customFormat="1">
      <c r="A151" s="16"/>
      <c r="B151" s="304"/>
      <c r="C151" s="305"/>
      <c r="D151" s="251" t="s">
        <v>257</v>
      </c>
      <c r="E151" s="306" t="s">
        <v>1</v>
      </c>
      <c r="F151" s="307" t="s">
        <v>666</v>
      </c>
      <c r="G151" s="305"/>
      <c r="H151" s="308">
        <v>4</v>
      </c>
      <c r="I151" s="309"/>
      <c r="J151" s="305"/>
      <c r="K151" s="305"/>
      <c r="L151" s="310"/>
      <c r="M151" s="311"/>
      <c r="N151" s="312"/>
      <c r="O151" s="312"/>
      <c r="P151" s="312"/>
      <c r="Q151" s="312"/>
      <c r="R151" s="312"/>
      <c r="S151" s="312"/>
      <c r="T151" s="313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314" t="s">
        <v>257</v>
      </c>
      <c r="AU151" s="314" t="s">
        <v>91</v>
      </c>
      <c r="AV151" s="16" t="s">
        <v>147</v>
      </c>
      <c r="AW151" s="16" t="s">
        <v>38</v>
      </c>
      <c r="AX151" s="16" t="s">
        <v>82</v>
      </c>
      <c r="AY151" s="314" t="s">
        <v>133</v>
      </c>
    </row>
    <row r="152" s="15" customFormat="1">
      <c r="A152" s="15"/>
      <c r="B152" s="294"/>
      <c r="C152" s="295"/>
      <c r="D152" s="251" t="s">
        <v>257</v>
      </c>
      <c r="E152" s="296" t="s">
        <v>1</v>
      </c>
      <c r="F152" s="297" t="s">
        <v>2091</v>
      </c>
      <c r="G152" s="295"/>
      <c r="H152" s="296" t="s">
        <v>1</v>
      </c>
      <c r="I152" s="298"/>
      <c r="J152" s="295"/>
      <c r="K152" s="295"/>
      <c r="L152" s="299"/>
      <c r="M152" s="300"/>
      <c r="N152" s="301"/>
      <c r="O152" s="301"/>
      <c r="P152" s="301"/>
      <c r="Q152" s="301"/>
      <c r="R152" s="301"/>
      <c r="S152" s="301"/>
      <c r="T152" s="30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303" t="s">
        <v>257</v>
      </c>
      <c r="AU152" s="303" t="s">
        <v>91</v>
      </c>
      <c r="AV152" s="15" t="s">
        <v>21</v>
      </c>
      <c r="AW152" s="15" t="s">
        <v>38</v>
      </c>
      <c r="AX152" s="15" t="s">
        <v>82</v>
      </c>
      <c r="AY152" s="303" t="s">
        <v>133</v>
      </c>
    </row>
    <row r="153" s="13" customFormat="1">
      <c r="A153" s="13"/>
      <c r="B153" s="261"/>
      <c r="C153" s="262"/>
      <c r="D153" s="251" t="s">
        <v>257</v>
      </c>
      <c r="E153" s="263" t="s">
        <v>1</v>
      </c>
      <c r="F153" s="264" t="s">
        <v>2092</v>
      </c>
      <c r="G153" s="262"/>
      <c r="H153" s="265">
        <v>2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1" t="s">
        <v>257</v>
      </c>
      <c r="AU153" s="271" t="s">
        <v>91</v>
      </c>
      <c r="AV153" s="13" t="s">
        <v>91</v>
      </c>
      <c r="AW153" s="13" t="s">
        <v>38</v>
      </c>
      <c r="AX153" s="13" t="s">
        <v>82</v>
      </c>
      <c r="AY153" s="271" t="s">
        <v>133</v>
      </c>
    </row>
    <row r="154" s="13" customFormat="1">
      <c r="A154" s="13"/>
      <c r="B154" s="261"/>
      <c r="C154" s="262"/>
      <c r="D154" s="251" t="s">
        <v>257</v>
      </c>
      <c r="E154" s="263" t="s">
        <v>1</v>
      </c>
      <c r="F154" s="264" t="s">
        <v>2093</v>
      </c>
      <c r="G154" s="262"/>
      <c r="H154" s="265">
        <v>14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1" t="s">
        <v>257</v>
      </c>
      <c r="AU154" s="271" t="s">
        <v>91</v>
      </c>
      <c r="AV154" s="13" t="s">
        <v>91</v>
      </c>
      <c r="AW154" s="13" t="s">
        <v>38</v>
      </c>
      <c r="AX154" s="13" t="s">
        <v>82</v>
      </c>
      <c r="AY154" s="271" t="s">
        <v>133</v>
      </c>
    </row>
    <row r="155" s="13" customFormat="1">
      <c r="A155" s="13"/>
      <c r="B155" s="261"/>
      <c r="C155" s="262"/>
      <c r="D155" s="251" t="s">
        <v>257</v>
      </c>
      <c r="E155" s="263" t="s">
        <v>1</v>
      </c>
      <c r="F155" s="264" t="s">
        <v>2094</v>
      </c>
      <c r="G155" s="262"/>
      <c r="H155" s="265">
        <v>2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1" t="s">
        <v>257</v>
      </c>
      <c r="AU155" s="271" t="s">
        <v>91</v>
      </c>
      <c r="AV155" s="13" t="s">
        <v>91</v>
      </c>
      <c r="AW155" s="13" t="s">
        <v>38</v>
      </c>
      <c r="AX155" s="13" t="s">
        <v>82</v>
      </c>
      <c r="AY155" s="271" t="s">
        <v>133</v>
      </c>
    </row>
    <row r="156" s="16" customFormat="1">
      <c r="A156" s="16"/>
      <c r="B156" s="304"/>
      <c r="C156" s="305"/>
      <c r="D156" s="251" t="s">
        <v>257</v>
      </c>
      <c r="E156" s="306" t="s">
        <v>1</v>
      </c>
      <c r="F156" s="307" t="s">
        <v>666</v>
      </c>
      <c r="G156" s="305"/>
      <c r="H156" s="308">
        <v>18</v>
      </c>
      <c r="I156" s="309"/>
      <c r="J156" s="305"/>
      <c r="K156" s="305"/>
      <c r="L156" s="310"/>
      <c r="M156" s="311"/>
      <c r="N156" s="312"/>
      <c r="O156" s="312"/>
      <c r="P156" s="312"/>
      <c r="Q156" s="312"/>
      <c r="R156" s="312"/>
      <c r="S156" s="312"/>
      <c r="T156" s="313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314" t="s">
        <v>257</v>
      </c>
      <c r="AU156" s="314" t="s">
        <v>91</v>
      </c>
      <c r="AV156" s="16" t="s">
        <v>147</v>
      </c>
      <c r="AW156" s="16" t="s">
        <v>38</v>
      </c>
      <c r="AX156" s="16" t="s">
        <v>82</v>
      </c>
      <c r="AY156" s="314" t="s">
        <v>133</v>
      </c>
    </row>
    <row r="157" s="15" customFormat="1">
      <c r="A157" s="15"/>
      <c r="B157" s="294"/>
      <c r="C157" s="295"/>
      <c r="D157" s="251" t="s">
        <v>257</v>
      </c>
      <c r="E157" s="296" t="s">
        <v>1</v>
      </c>
      <c r="F157" s="297" t="s">
        <v>2095</v>
      </c>
      <c r="G157" s="295"/>
      <c r="H157" s="296" t="s">
        <v>1</v>
      </c>
      <c r="I157" s="298"/>
      <c r="J157" s="295"/>
      <c r="K157" s="295"/>
      <c r="L157" s="299"/>
      <c r="M157" s="300"/>
      <c r="N157" s="301"/>
      <c r="O157" s="301"/>
      <c r="P157" s="301"/>
      <c r="Q157" s="301"/>
      <c r="R157" s="301"/>
      <c r="S157" s="301"/>
      <c r="T157" s="30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303" t="s">
        <v>257</v>
      </c>
      <c r="AU157" s="303" t="s">
        <v>91</v>
      </c>
      <c r="AV157" s="15" t="s">
        <v>21</v>
      </c>
      <c r="AW157" s="15" t="s">
        <v>38</v>
      </c>
      <c r="AX157" s="15" t="s">
        <v>82</v>
      </c>
      <c r="AY157" s="303" t="s">
        <v>133</v>
      </c>
    </row>
    <row r="158" s="13" customFormat="1">
      <c r="A158" s="13"/>
      <c r="B158" s="261"/>
      <c r="C158" s="262"/>
      <c r="D158" s="251" t="s">
        <v>257</v>
      </c>
      <c r="E158" s="263" t="s">
        <v>1</v>
      </c>
      <c r="F158" s="264" t="s">
        <v>2096</v>
      </c>
      <c r="G158" s="262"/>
      <c r="H158" s="265">
        <v>3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1" t="s">
        <v>257</v>
      </c>
      <c r="AU158" s="271" t="s">
        <v>91</v>
      </c>
      <c r="AV158" s="13" t="s">
        <v>91</v>
      </c>
      <c r="AW158" s="13" t="s">
        <v>38</v>
      </c>
      <c r="AX158" s="13" t="s">
        <v>82</v>
      </c>
      <c r="AY158" s="271" t="s">
        <v>133</v>
      </c>
    </row>
    <row r="159" s="13" customFormat="1">
      <c r="A159" s="13"/>
      <c r="B159" s="261"/>
      <c r="C159" s="262"/>
      <c r="D159" s="251" t="s">
        <v>257</v>
      </c>
      <c r="E159" s="263" t="s">
        <v>1</v>
      </c>
      <c r="F159" s="264" t="s">
        <v>2092</v>
      </c>
      <c r="G159" s="262"/>
      <c r="H159" s="265">
        <v>2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1" t="s">
        <v>257</v>
      </c>
      <c r="AU159" s="271" t="s">
        <v>91</v>
      </c>
      <c r="AV159" s="13" t="s">
        <v>91</v>
      </c>
      <c r="AW159" s="13" t="s">
        <v>38</v>
      </c>
      <c r="AX159" s="13" t="s">
        <v>82</v>
      </c>
      <c r="AY159" s="271" t="s">
        <v>133</v>
      </c>
    </row>
    <row r="160" s="13" customFormat="1">
      <c r="A160" s="13"/>
      <c r="B160" s="261"/>
      <c r="C160" s="262"/>
      <c r="D160" s="251" t="s">
        <v>257</v>
      </c>
      <c r="E160" s="263" t="s">
        <v>1</v>
      </c>
      <c r="F160" s="264" t="s">
        <v>2097</v>
      </c>
      <c r="G160" s="262"/>
      <c r="H160" s="265">
        <v>23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1" t="s">
        <v>257</v>
      </c>
      <c r="AU160" s="271" t="s">
        <v>91</v>
      </c>
      <c r="AV160" s="13" t="s">
        <v>91</v>
      </c>
      <c r="AW160" s="13" t="s">
        <v>38</v>
      </c>
      <c r="AX160" s="13" t="s">
        <v>82</v>
      </c>
      <c r="AY160" s="271" t="s">
        <v>133</v>
      </c>
    </row>
    <row r="161" s="13" customFormat="1">
      <c r="A161" s="13"/>
      <c r="B161" s="261"/>
      <c r="C161" s="262"/>
      <c r="D161" s="251" t="s">
        <v>257</v>
      </c>
      <c r="E161" s="263" t="s">
        <v>1</v>
      </c>
      <c r="F161" s="264" t="s">
        <v>2098</v>
      </c>
      <c r="G161" s="262"/>
      <c r="H161" s="265">
        <v>5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1" t="s">
        <v>257</v>
      </c>
      <c r="AU161" s="271" t="s">
        <v>91</v>
      </c>
      <c r="AV161" s="13" t="s">
        <v>91</v>
      </c>
      <c r="AW161" s="13" t="s">
        <v>38</v>
      </c>
      <c r="AX161" s="13" t="s">
        <v>82</v>
      </c>
      <c r="AY161" s="271" t="s">
        <v>133</v>
      </c>
    </row>
    <row r="162" s="16" customFormat="1">
      <c r="A162" s="16"/>
      <c r="B162" s="304"/>
      <c r="C162" s="305"/>
      <c r="D162" s="251" t="s">
        <v>257</v>
      </c>
      <c r="E162" s="306" t="s">
        <v>1</v>
      </c>
      <c r="F162" s="307" t="s">
        <v>666</v>
      </c>
      <c r="G162" s="305"/>
      <c r="H162" s="308">
        <v>33</v>
      </c>
      <c r="I162" s="309"/>
      <c r="J162" s="305"/>
      <c r="K162" s="305"/>
      <c r="L162" s="310"/>
      <c r="M162" s="311"/>
      <c r="N162" s="312"/>
      <c r="O162" s="312"/>
      <c r="P162" s="312"/>
      <c r="Q162" s="312"/>
      <c r="R162" s="312"/>
      <c r="S162" s="312"/>
      <c r="T162" s="313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314" t="s">
        <v>257</v>
      </c>
      <c r="AU162" s="314" t="s">
        <v>91</v>
      </c>
      <c r="AV162" s="16" t="s">
        <v>147</v>
      </c>
      <c r="AW162" s="16" t="s">
        <v>38</v>
      </c>
      <c r="AX162" s="16" t="s">
        <v>82</v>
      </c>
      <c r="AY162" s="314" t="s">
        <v>133</v>
      </c>
    </row>
    <row r="163" s="13" customFormat="1">
      <c r="A163" s="13"/>
      <c r="B163" s="261"/>
      <c r="C163" s="262"/>
      <c r="D163" s="251" t="s">
        <v>257</v>
      </c>
      <c r="E163" s="263" t="s">
        <v>1</v>
      </c>
      <c r="F163" s="264" t="s">
        <v>2099</v>
      </c>
      <c r="G163" s="262"/>
      <c r="H163" s="265">
        <v>30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1" t="s">
        <v>257</v>
      </c>
      <c r="AU163" s="271" t="s">
        <v>91</v>
      </c>
      <c r="AV163" s="13" t="s">
        <v>91</v>
      </c>
      <c r="AW163" s="13" t="s">
        <v>38</v>
      </c>
      <c r="AX163" s="13" t="s">
        <v>82</v>
      </c>
      <c r="AY163" s="271" t="s">
        <v>133</v>
      </c>
    </row>
    <row r="164" s="14" customFormat="1">
      <c r="A164" s="14"/>
      <c r="B164" s="272"/>
      <c r="C164" s="273"/>
      <c r="D164" s="251" t="s">
        <v>257</v>
      </c>
      <c r="E164" s="274" t="s">
        <v>1</v>
      </c>
      <c r="F164" s="275" t="s">
        <v>260</v>
      </c>
      <c r="G164" s="273"/>
      <c r="H164" s="276">
        <v>98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2" t="s">
        <v>257</v>
      </c>
      <c r="AU164" s="282" t="s">
        <v>91</v>
      </c>
      <c r="AV164" s="14" t="s">
        <v>152</v>
      </c>
      <c r="AW164" s="14" t="s">
        <v>38</v>
      </c>
      <c r="AX164" s="14" t="s">
        <v>21</v>
      </c>
      <c r="AY164" s="282" t="s">
        <v>133</v>
      </c>
    </row>
    <row r="165" s="2" customFormat="1" ht="21.75" customHeight="1">
      <c r="A165" s="39"/>
      <c r="B165" s="40"/>
      <c r="C165" s="237" t="s">
        <v>132</v>
      </c>
      <c r="D165" s="237" t="s">
        <v>136</v>
      </c>
      <c r="E165" s="238" t="s">
        <v>2100</v>
      </c>
      <c r="F165" s="239" t="s">
        <v>2101</v>
      </c>
      <c r="G165" s="240" t="s">
        <v>177</v>
      </c>
      <c r="H165" s="241">
        <v>12480</v>
      </c>
      <c r="I165" s="242"/>
      <c r="J165" s="243">
        <f>ROUND(I165*H165,2)</f>
        <v>0</v>
      </c>
      <c r="K165" s="244"/>
      <c r="L165" s="45"/>
      <c r="M165" s="245" t="s">
        <v>1</v>
      </c>
      <c r="N165" s="246" t="s">
        <v>47</v>
      </c>
      <c r="O165" s="92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152</v>
      </c>
      <c r="AT165" s="249" t="s">
        <v>136</v>
      </c>
      <c r="AU165" s="249" t="s">
        <v>91</v>
      </c>
      <c r="AY165" s="18" t="s">
        <v>133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8" t="s">
        <v>21</v>
      </c>
      <c r="BK165" s="250">
        <f>ROUND(I165*H165,2)</f>
        <v>0</v>
      </c>
      <c r="BL165" s="18" t="s">
        <v>152</v>
      </c>
      <c r="BM165" s="249" t="s">
        <v>2102</v>
      </c>
    </row>
    <row r="166" s="2" customFormat="1">
      <c r="A166" s="39"/>
      <c r="B166" s="40"/>
      <c r="C166" s="41"/>
      <c r="D166" s="251" t="s">
        <v>142</v>
      </c>
      <c r="E166" s="41"/>
      <c r="F166" s="252" t="s">
        <v>2103</v>
      </c>
      <c r="G166" s="41"/>
      <c r="H166" s="41"/>
      <c r="I166" s="145"/>
      <c r="J166" s="41"/>
      <c r="K166" s="41"/>
      <c r="L166" s="45"/>
      <c r="M166" s="253"/>
      <c r="N166" s="25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142</v>
      </c>
      <c r="AU166" s="18" t="s">
        <v>91</v>
      </c>
    </row>
    <row r="167" s="13" customFormat="1">
      <c r="A167" s="13"/>
      <c r="B167" s="261"/>
      <c r="C167" s="262"/>
      <c r="D167" s="251" t="s">
        <v>257</v>
      </c>
      <c r="E167" s="262"/>
      <c r="F167" s="264" t="s">
        <v>2104</v>
      </c>
      <c r="G167" s="262"/>
      <c r="H167" s="265">
        <v>12480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1" t="s">
        <v>257</v>
      </c>
      <c r="AU167" s="271" t="s">
        <v>91</v>
      </c>
      <c r="AV167" s="13" t="s">
        <v>91</v>
      </c>
      <c r="AW167" s="13" t="s">
        <v>4</v>
      </c>
      <c r="AX167" s="13" t="s">
        <v>21</v>
      </c>
      <c r="AY167" s="271" t="s">
        <v>133</v>
      </c>
    </row>
    <row r="168" s="2" customFormat="1" ht="21.75" customHeight="1">
      <c r="A168" s="39"/>
      <c r="B168" s="40"/>
      <c r="C168" s="237" t="s">
        <v>161</v>
      </c>
      <c r="D168" s="237" t="s">
        <v>136</v>
      </c>
      <c r="E168" s="238" t="s">
        <v>2105</v>
      </c>
      <c r="F168" s="239" t="s">
        <v>2106</v>
      </c>
      <c r="G168" s="240" t="s">
        <v>177</v>
      </c>
      <c r="H168" s="241">
        <v>12480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47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152</v>
      </c>
      <c r="AT168" s="249" t="s">
        <v>136</v>
      </c>
      <c r="AU168" s="249" t="s">
        <v>91</v>
      </c>
      <c r="AY168" s="18" t="s">
        <v>133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21</v>
      </c>
      <c r="BK168" s="250">
        <f>ROUND(I168*H168,2)</f>
        <v>0</v>
      </c>
      <c r="BL168" s="18" t="s">
        <v>152</v>
      </c>
      <c r="BM168" s="249" t="s">
        <v>2107</v>
      </c>
    </row>
    <row r="169" s="2" customFormat="1">
      <c r="A169" s="39"/>
      <c r="B169" s="40"/>
      <c r="C169" s="41"/>
      <c r="D169" s="251" t="s">
        <v>142</v>
      </c>
      <c r="E169" s="41"/>
      <c r="F169" s="252" t="s">
        <v>2108</v>
      </c>
      <c r="G169" s="41"/>
      <c r="H169" s="41"/>
      <c r="I169" s="145"/>
      <c r="J169" s="41"/>
      <c r="K169" s="41"/>
      <c r="L169" s="45"/>
      <c r="M169" s="253"/>
      <c r="N169" s="25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142</v>
      </c>
      <c r="AU169" s="18" t="s">
        <v>91</v>
      </c>
    </row>
    <row r="170" s="13" customFormat="1">
      <c r="A170" s="13"/>
      <c r="B170" s="261"/>
      <c r="C170" s="262"/>
      <c r="D170" s="251" t="s">
        <v>257</v>
      </c>
      <c r="E170" s="262"/>
      <c r="F170" s="264" t="s">
        <v>2104</v>
      </c>
      <c r="G170" s="262"/>
      <c r="H170" s="265">
        <v>12480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1" t="s">
        <v>257</v>
      </c>
      <c r="AU170" s="271" t="s">
        <v>91</v>
      </c>
      <c r="AV170" s="13" t="s">
        <v>91</v>
      </c>
      <c r="AW170" s="13" t="s">
        <v>4</v>
      </c>
      <c r="AX170" s="13" t="s">
        <v>21</v>
      </c>
      <c r="AY170" s="271" t="s">
        <v>133</v>
      </c>
    </row>
    <row r="171" s="2" customFormat="1" ht="21.75" customHeight="1">
      <c r="A171" s="39"/>
      <c r="B171" s="40"/>
      <c r="C171" s="237" t="s">
        <v>166</v>
      </c>
      <c r="D171" s="237" t="s">
        <v>136</v>
      </c>
      <c r="E171" s="238" t="s">
        <v>2109</v>
      </c>
      <c r="F171" s="239" t="s">
        <v>2110</v>
      </c>
      <c r="G171" s="240" t="s">
        <v>177</v>
      </c>
      <c r="H171" s="241">
        <v>11760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47</v>
      </c>
      <c r="O171" s="92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152</v>
      </c>
      <c r="AT171" s="249" t="s">
        <v>136</v>
      </c>
      <c r="AU171" s="249" t="s">
        <v>91</v>
      </c>
      <c r="AY171" s="18" t="s">
        <v>133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21</v>
      </c>
      <c r="BK171" s="250">
        <f>ROUND(I171*H171,2)</f>
        <v>0</v>
      </c>
      <c r="BL171" s="18" t="s">
        <v>152</v>
      </c>
      <c r="BM171" s="249" t="s">
        <v>2111</v>
      </c>
    </row>
    <row r="172" s="2" customFormat="1">
      <c r="A172" s="39"/>
      <c r="B172" s="40"/>
      <c r="C172" s="41"/>
      <c r="D172" s="251" t="s">
        <v>142</v>
      </c>
      <c r="E172" s="41"/>
      <c r="F172" s="252" t="s">
        <v>2112</v>
      </c>
      <c r="G172" s="41"/>
      <c r="H172" s="41"/>
      <c r="I172" s="145"/>
      <c r="J172" s="41"/>
      <c r="K172" s="41"/>
      <c r="L172" s="45"/>
      <c r="M172" s="253"/>
      <c r="N172" s="25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142</v>
      </c>
      <c r="AU172" s="18" t="s">
        <v>91</v>
      </c>
    </row>
    <row r="173" s="13" customFormat="1">
      <c r="A173" s="13"/>
      <c r="B173" s="261"/>
      <c r="C173" s="262"/>
      <c r="D173" s="251" t="s">
        <v>257</v>
      </c>
      <c r="E173" s="262"/>
      <c r="F173" s="264" t="s">
        <v>2113</v>
      </c>
      <c r="G173" s="262"/>
      <c r="H173" s="265">
        <v>11760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1" t="s">
        <v>257</v>
      </c>
      <c r="AU173" s="271" t="s">
        <v>91</v>
      </c>
      <c r="AV173" s="13" t="s">
        <v>91</v>
      </c>
      <c r="AW173" s="13" t="s">
        <v>4</v>
      </c>
      <c r="AX173" s="13" t="s">
        <v>21</v>
      </c>
      <c r="AY173" s="271" t="s">
        <v>133</v>
      </c>
    </row>
    <row r="174" s="2" customFormat="1" ht="21.75" customHeight="1">
      <c r="A174" s="39"/>
      <c r="B174" s="40"/>
      <c r="C174" s="237" t="s">
        <v>170</v>
      </c>
      <c r="D174" s="237" t="s">
        <v>136</v>
      </c>
      <c r="E174" s="238" t="s">
        <v>2114</v>
      </c>
      <c r="F174" s="239" t="s">
        <v>2115</v>
      </c>
      <c r="G174" s="240" t="s">
        <v>177</v>
      </c>
      <c r="H174" s="241">
        <v>3</v>
      </c>
      <c r="I174" s="242"/>
      <c r="J174" s="243">
        <f>ROUND(I174*H174,2)</f>
        <v>0</v>
      </c>
      <c r="K174" s="244"/>
      <c r="L174" s="45"/>
      <c r="M174" s="245" t="s">
        <v>1</v>
      </c>
      <c r="N174" s="246" t="s">
        <v>47</v>
      </c>
      <c r="O174" s="92"/>
      <c r="P174" s="247">
        <f>O174*H174</f>
        <v>0</v>
      </c>
      <c r="Q174" s="247">
        <v>0</v>
      </c>
      <c r="R174" s="247">
        <f>Q174*H174</f>
        <v>0</v>
      </c>
      <c r="S174" s="247">
        <v>0</v>
      </c>
      <c r="T174" s="24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9" t="s">
        <v>152</v>
      </c>
      <c r="AT174" s="249" t="s">
        <v>136</v>
      </c>
      <c r="AU174" s="249" t="s">
        <v>91</v>
      </c>
      <c r="AY174" s="18" t="s">
        <v>133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8" t="s">
        <v>21</v>
      </c>
      <c r="BK174" s="250">
        <f>ROUND(I174*H174,2)</f>
        <v>0</v>
      </c>
      <c r="BL174" s="18" t="s">
        <v>152</v>
      </c>
      <c r="BM174" s="249" t="s">
        <v>2116</v>
      </c>
    </row>
    <row r="175" s="2" customFormat="1">
      <c r="A175" s="39"/>
      <c r="B175" s="40"/>
      <c r="C175" s="41"/>
      <c r="D175" s="251" t="s">
        <v>142</v>
      </c>
      <c r="E175" s="41"/>
      <c r="F175" s="252" t="s">
        <v>2117</v>
      </c>
      <c r="G175" s="41"/>
      <c r="H175" s="41"/>
      <c r="I175" s="145"/>
      <c r="J175" s="41"/>
      <c r="K175" s="41"/>
      <c r="L175" s="45"/>
      <c r="M175" s="253"/>
      <c r="N175" s="25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142</v>
      </c>
      <c r="AU175" s="18" t="s">
        <v>91</v>
      </c>
    </row>
    <row r="176" s="2" customFormat="1" ht="21.75" customHeight="1">
      <c r="A176" s="39"/>
      <c r="B176" s="40"/>
      <c r="C176" s="237" t="s">
        <v>174</v>
      </c>
      <c r="D176" s="237" t="s">
        <v>136</v>
      </c>
      <c r="E176" s="238" t="s">
        <v>2118</v>
      </c>
      <c r="F176" s="239" t="s">
        <v>2119</v>
      </c>
      <c r="G176" s="240" t="s">
        <v>177</v>
      </c>
      <c r="H176" s="241">
        <v>360</v>
      </c>
      <c r="I176" s="242"/>
      <c r="J176" s="243">
        <f>ROUND(I176*H176,2)</f>
        <v>0</v>
      </c>
      <c r="K176" s="244"/>
      <c r="L176" s="45"/>
      <c r="M176" s="245" t="s">
        <v>1</v>
      </c>
      <c r="N176" s="246" t="s">
        <v>47</v>
      </c>
      <c r="O176" s="92"/>
      <c r="P176" s="247">
        <f>O176*H176</f>
        <v>0</v>
      </c>
      <c r="Q176" s="247">
        <v>0</v>
      </c>
      <c r="R176" s="247">
        <f>Q176*H176</f>
        <v>0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152</v>
      </c>
      <c r="AT176" s="249" t="s">
        <v>136</v>
      </c>
      <c r="AU176" s="249" t="s">
        <v>91</v>
      </c>
      <c r="AY176" s="18" t="s">
        <v>133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8" t="s">
        <v>21</v>
      </c>
      <c r="BK176" s="250">
        <f>ROUND(I176*H176,2)</f>
        <v>0</v>
      </c>
      <c r="BL176" s="18" t="s">
        <v>152</v>
      </c>
      <c r="BM176" s="249" t="s">
        <v>2120</v>
      </c>
    </row>
    <row r="177" s="2" customFormat="1">
      <c r="A177" s="39"/>
      <c r="B177" s="40"/>
      <c r="C177" s="41"/>
      <c r="D177" s="251" t="s">
        <v>142</v>
      </c>
      <c r="E177" s="41"/>
      <c r="F177" s="252" t="s">
        <v>2121</v>
      </c>
      <c r="G177" s="41"/>
      <c r="H177" s="41"/>
      <c r="I177" s="145"/>
      <c r="J177" s="41"/>
      <c r="K177" s="41"/>
      <c r="L177" s="45"/>
      <c r="M177" s="253"/>
      <c r="N177" s="25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142</v>
      </c>
      <c r="AU177" s="18" t="s">
        <v>91</v>
      </c>
    </row>
    <row r="178" s="13" customFormat="1">
      <c r="A178" s="13"/>
      <c r="B178" s="261"/>
      <c r="C178" s="262"/>
      <c r="D178" s="251" t="s">
        <v>257</v>
      </c>
      <c r="E178" s="262"/>
      <c r="F178" s="264" t="s">
        <v>2122</v>
      </c>
      <c r="G178" s="262"/>
      <c r="H178" s="265">
        <v>360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1" t="s">
        <v>257</v>
      </c>
      <c r="AU178" s="271" t="s">
        <v>91</v>
      </c>
      <c r="AV178" s="13" t="s">
        <v>91</v>
      </c>
      <c r="AW178" s="13" t="s">
        <v>4</v>
      </c>
      <c r="AX178" s="13" t="s">
        <v>21</v>
      </c>
      <c r="AY178" s="271" t="s">
        <v>133</v>
      </c>
    </row>
    <row r="179" s="2" customFormat="1" ht="21.75" customHeight="1">
      <c r="A179" s="39"/>
      <c r="B179" s="40"/>
      <c r="C179" s="237" t="s">
        <v>26</v>
      </c>
      <c r="D179" s="237" t="s">
        <v>136</v>
      </c>
      <c r="E179" s="238" t="s">
        <v>2123</v>
      </c>
      <c r="F179" s="239" t="s">
        <v>2124</v>
      </c>
      <c r="G179" s="240" t="s">
        <v>177</v>
      </c>
      <c r="H179" s="241">
        <v>20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47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152</v>
      </c>
      <c r="AT179" s="249" t="s">
        <v>136</v>
      </c>
      <c r="AU179" s="249" t="s">
        <v>91</v>
      </c>
      <c r="AY179" s="18" t="s">
        <v>133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21</v>
      </c>
      <c r="BK179" s="250">
        <f>ROUND(I179*H179,2)</f>
        <v>0</v>
      </c>
      <c r="BL179" s="18" t="s">
        <v>152</v>
      </c>
      <c r="BM179" s="249" t="s">
        <v>2125</v>
      </c>
    </row>
    <row r="180" s="13" customFormat="1">
      <c r="A180" s="13"/>
      <c r="B180" s="261"/>
      <c r="C180" s="262"/>
      <c r="D180" s="251" t="s">
        <v>257</v>
      </c>
      <c r="E180" s="263" t="s">
        <v>1</v>
      </c>
      <c r="F180" s="264" t="s">
        <v>2126</v>
      </c>
      <c r="G180" s="262"/>
      <c r="H180" s="265">
        <v>20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1" t="s">
        <v>257</v>
      </c>
      <c r="AU180" s="271" t="s">
        <v>91</v>
      </c>
      <c r="AV180" s="13" t="s">
        <v>91</v>
      </c>
      <c r="AW180" s="13" t="s">
        <v>38</v>
      </c>
      <c r="AX180" s="13" t="s">
        <v>21</v>
      </c>
      <c r="AY180" s="271" t="s">
        <v>133</v>
      </c>
    </row>
    <row r="181" s="2" customFormat="1" ht="21.75" customHeight="1">
      <c r="A181" s="39"/>
      <c r="B181" s="40"/>
      <c r="C181" s="237" t="s">
        <v>187</v>
      </c>
      <c r="D181" s="237" t="s">
        <v>136</v>
      </c>
      <c r="E181" s="238" t="s">
        <v>2127</v>
      </c>
      <c r="F181" s="239" t="s">
        <v>2128</v>
      </c>
      <c r="G181" s="240" t="s">
        <v>177</v>
      </c>
      <c r="H181" s="241">
        <v>20</v>
      </c>
      <c r="I181" s="242"/>
      <c r="J181" s="243">
        <f>ROUND(I181*H181,2)</f>
        <v>0</v>
      </c>
      <c r="K181" s="244"/>
      <c r="L181" s="45"/>
      <c r="M181" s="245" t="s">
        <v>1</v>
      </c>
      <c r="N181" s="246" t="s">
        <v>47</v>
      </c>
      <c r="O181" s="92"/>
      <c r="P181" s="247">
        <f>O181*H181</f>
        <v>0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152</v>
      </c>
      <c r="AT181" s="249" t="s">
        <v>136</v>
      </c>
      <c r="AU181" s="249" t="s">
        <v>91</v>
      </c>
      <c r="AY181" s="18" t="s">
        <v>133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21</v>
      </c>
      <c r="BK181" s="250">
        <f>ROUND(I181*H181,2)</f>
        <v>0</v>
      </c>
      <c r="BL181" s="18" t="s">
        <v>152</v>
      </c>
      <c r="BM181" s="249" t="s">
        <v>2129</v>
      </c>
    </row>
    <row r="182" s="12" customFormat="1" ht="22.8" customHeight="1">
      <c r="A182" s="12"/>
      <c r="B182" s="221"/>
      <c r="C182" s="222"/>
      <c r="D182" s="223" t="s">
        <v>81</v>
      </c>
      <c r="E182" s="235" t="s">
        <v>702</v>
      </c>
      <c r="F182" s="235" t="s">
        <v>703</v>
      </c>
      <c r="G182" s="222"/>
      <c r="H182" s="222"/>
      <c r="I182" s="225"/>
      <c r="J182" s="236">
        <f>BK182</f>
        <v>0</v>
      </c>
      <c r="K182" s="222"/>
      <c r="L182" s="227"/>
      <c r="M182" s="228"/>
      <c r="N182" s="229"/>
      <c r="O182" s="229"/>
      <c r="P182" s="230">
        <f>SUM(P183:P187)</f>
        <v>0</v>
      </c>
      <c r="Q182" s="229"/>
      <c r="R182" s="230">
        <f>SUM(R183:R187)</f>
        <v>0</v>
      </c>
      <c r="S182" s="229"/>
      <c r="T182" s="231">
        <f>SUM(T183:T187)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2" t="s">
        <v>21</v>
      </c>
      <c r="AT182" s="233" t="s">
        <v>81</v>
      </c>
      <c r="AU182" s="233" t="s">
        <v>21</v>
      </c>
      <c r="AY182" s="232" t="s">
        <v>133</v>
      </c>
      <c r="BK182" s="234">
        <f>SUM(BK183:BK187)</f>
        <v>0</v>
      </c>
    </row>
    <row r="183" s="2" customFormat="1" ht="21.75" customHeight="1">
      <c r="A183" s="39"/>
      <c r="B183" s="40"/>
      <c r="C183" s="237" t="s">
        <v>192</v>
      </c>
      <c r="D183" s="237" t="s">
        <v>136</v>
      </c>
      <c r="E183" s="238" t="s">
        <v>705</v>
      </c>
      <c r="F183" s="239" t="s">
        <v>706</v>
      </c>
      <c r="G183" s="240" t="s">
        <v>328</v>
      </c>
      <c r="H183" s="241">
        <v>325.541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47</v>
      </c>
      <c r="O183" s="92"/>
      <c r="P183" s="247">
        <f>O183*H183</f>
        <v>0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152</v>
      </c>
      <c r="AT183" s="249" t="s">
        <v>136</v>
      </c>
      <c r="AU183" s="249" t="s">
        <v>91</v>
      </c>
      <c r="AY183" s="18" t="s">
        <v>133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21</v>
      </c>
      <c r="BK183" s="250">
        <f>ROUND(I183*H183,2)</f>
        <v>0</v>
      </c>
      <c r="BL183" s="18" t="s">
        <v>152</v>
      </c>
      <c r="BM183" s="249" t="s">
        <v>2130</v>
      </c>
    </row>
    <row r="184" s="2" customFormat="1" ht="21.75" customHeight="1">
      <c r="A184" s="39"/>
      <c r="B184" s="40"/>
      <c r="C184" s="237" t="s">
        <v>196</v>
      </c>
      <c r="D184" s="237" t="s">
        <v>136</v>
      </c>
      <c r="E184" s="238" t="s">
        <v>2131</v>
      </c>
      <c r="F184" s="239" t="s">
        <v>2132</v>
      </c>
      <c r="G184" s="240" t="s">
        <v>328</v>
      </c>
      <c r="H184" s="241">
        <v>325.541</v>
      </c>
      <c r="I184" s="242"/>
      <c r="J184" s="243">
        <f>ROUND(I184*H184,2)</f>
        <v>0</v>
      </c>
      <c r="K184" s="244"/>
      <c r="L184" s="45"/>
      <c r="M184" s="245" t="s">
        <v>1</v>
      </c>
      <c r="N184" s="246" t="s">
        <v>47</v>
      </c>
      <c r="O184" s="92"/>
      <c r="P184" s="247">
        <f>O184*H184</f>
        <v>0</v>
      </c>
      <c r="Q184" s="247">
        <v>0</v>
      </c>
      <c r="R184" s="247">
        <f>Q184*H184</f>
        <v>0</v>
      </c>
      <c r="S184" s="247">
        <v>0</v>
      </c>
      <c r="T184" s="24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152</v>
      </c>
      <c r="AT184" s="249" t="s">
        <v>136</v>
      </c>
      <c r="AU184" s="249" t="s">
        <v>91</v>
      </c>
      <c r="AY184" s="18" t="s">
        <v>133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8" t="s">
        <v>21</v>
      </c>
      <c r="BK184" s="250">
        <f>ROUND(I184*H184,2)</f>
        <v>0</v>
      </c>
      <c r="BL184" s="18" t="s">
        <v>152</v>
      </c>
      <c r="BM184" s="249" t="s">
        <v>2133</v>
      </c>
    </row>
    <row r="185" s="2" customFormat="1" ht="21.75" customHeight="1">
      <c r="A185" s="39"/>
      <c r="B185" s="40"/>
      <c r="C185" s="237" t="s">
        <v>201</v>
      </c>
      <c r="D185" s="237" t="s">
        <v>136</v>
      </c>
      <c r="E185" s="238" t="s">
        <v>2134</v>
      </c>
      <c r="F185" s="239" t="s">
        <v>2135</v>
      </c>
      <c r="G185" s="240" t="s">
        <v>328</v>
      </c>
      <c r="H185" s="241">
        <v>1627.7049999999999</v>
      </c>
      <c r="I185" s="242"/>
      <c r="J185" s="243">
        <f>ROUND(I185*H185,2)</f>
        <v>0</v>
      </c>
      <c r="K185" s="244"/>
      <c r="L185" s="45"/>
      <c r="M185" s="245" t="s">
        <v>1</v>
      </c>
      <c r="N185" s="246" t="s">
        <v>47</v>
      </c>
      <c r="O185" s="92"/>
      <c r="P185" s="247">
        <f>O185*H185</f>
        <v>0</v>
      </c>
      <c r="Q185" s="247">
        <v>0</v>
      </c>
      <c r="R185" s="247">
        <f>Q185*H185</f>
        <v>0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152</v>
      </c>
      <c r="AT185" s="249" t="s">
        <v>136</v>
      </c>
      <c r="AU185" s="249" t="s">
        <v>91</v>
      </c>
      <c r="AY185" s="18" t="s">
        <v>133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21</v>
      </c>
      <c r="BK185" s="250">
        <f>ROUND(I185*H185,2)</f>
        <v>0</v>
      </c>
      <c r="BL185" s="18" t="s">
        <v>152</v>
      </c>
      <c r="BM185" s="249" t="s">
        <v>2136</v>
      </c>
    </row>
    <row r="186" s="2" customFormat="1">
      <c r="A186" s="39"/>
      <c r="B186" s="40"/>
      <c r="C186" s="41"/>
      <c r="D186" s="251" t="s">
        <v>142</v>
      </c>
      <c r="E186" s="41"/>
      <c r="F186" s="252" t="s">
        <v>2137</v>
      </c>
      <c r="G186" s="41"/>
      <c r="H186" s="41"/>
      <c r="I186" s="145"/>
      <c r="J186" s="41"/>
      <c r="K186" s="41"/>
      <c r="L186" s="45"/>
      <c r="M186" s="253"/>
      <c r="N186" s="25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142</v>
      </c>
      <c r="AU186" s="18" t="s">
        <v>91</v>
      </c>
    </row>
    <row r="187" s="13" customFormat="1">
      <c r="A187" s="13"/>
      <c r="B187" s="261"/>
      <c r="C187" s="262"/>
      <c r="D187" s="251" t="s">
        <v>257</v>
      </c>
      <c r="E187" s="262"/>
      <c r="F187" s="264" t="s">
        <v>2138</v>
      </c>
      <c r="G187" s="262"/>
      <c r="H187" s="265">
        <v>1627.7049999999999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1" t="s">
        <v>257</v>
      </c>
      <c r="AU187" s="271" t="s">
        <v>91</v>
      </c>
      <c r="AV187" s="13" t="s">
        <v>91</v>
      </c>
      <c r="AW187" s="13" t="s">
        <v>4</v>
      </c>
      <c r="AX187" s="13" t="s">
        <v>21</v>
      </c>
      <c r="AY187" s="271" t="s">
        <v>133</v>
      </c>
    </row>
    <row r="188" s="12" customFormat="1" ht="25.92" customHeight="1">
      <c r="A188" s="12"/>
      <c r="B188" s="221"/>
      <c r="C188" s="222"/>
      <c r="D188" s="223" t="s">
        <v>81</v>
      </c>
      <c r="E188" s="224" t="s">
        <v>130</v>
      </c>
      <c r="F188" s="224" t="s">
        <v>131</v>
      </c>
      <c r="G188" s="222"/>
      <c r="H188" s="222"/>
      <c r="I188" s="225"/>
      <c r="J188" s="226">
        <f>BK188</f>
        <v>0</v>
      </c>
      <c r="K188" s="222"/>
      <c r="L188" s="227"/>
      <c r="M188" s="228"/>
      <c r="N188" s="229"/>
      <c r="O188" s="229"/>
      <c r="P188" s="230">
        <f>P189</f>
        <v>0</v>
      </c>
      <c r="Q188" s="229"/>
      <c r="R188" s="230">
        <f>R189</f>
        <v>0</v>
      </c>
      <c r="S188" s="229"/>
      <c r="T188" s="231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2" t="s">
        <v>132</v>
      </c>
      <c r="AT188" s="233" t="s">
        <v>81</v>
      </c>
      <c r="AU188" s="233" t="s">
        <v>82</v>
      </c>
      <c r="AY188" s="232" t="s">
        <v>133</v>
      </c>
      <c r="BK188" s="234">
        <f>BK189</f>
        <v>0</v>
      </c>
    </row>
    <row r="189" s="12" customFormat="1" ht="22.8" customHeight="1">
      <c r="A189" s="12"/>
      <c r="B189" s="221"/>
      <c r="C189" s="222"/>
      <c r="D189" s="223" t="s">
        <v>81</v>
      </c>
      <c r="E189" s="235" t="s">
        <v>210</v>
      </c>
      <c r="F189" s="235" t="s">
        <v>211</v>
      </c>
      <c r="G189" s="222"/>
      <c r="H189" s="222"/>
      <c r="I189" s="225"/>
      <c r="J189" s="236">
        <f>BK189</f>
        <v>0</v>
      </c>
      <c r="K189" s="222"/>
      <c r="L189" s="227"/>
      <c r="M189" s="228"/>
      <c r="N189" s="229"/>
      <c r="O189" s="229"/>
      <c r="P189" s="230">
        <f>SUM(P190:P191)</f>
        <v>0</v>
      </c>
      <c r="Q189" s="229"/>
      <c r="R189" s="230">
        <f>SUM(R190:R191)</f>
        <v>0</v>
      </c>
      <c r="S189" s="229"/>
      <c r="T189" s="231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2" t="s">
        <v>132</v>
      </c>
      <c r="AT189" s="233" t="s">
        <v>81</v>
      </c>
      <c r="AU189" s="233" t="s">
        <v>21</v>
      </c>
      <c r="AY189" s="232" t="s">
        <v>133</v>
      </c>
      <c r="BK189" s="234">
        <f>SUM(BK190:BK191)</f>
        <v>0</v>
      </c>
    </row>
    <row r="190" s="2" customFormat="1" ht="16.5" customHeight="1">
      <c r="A190" s="39"/>
      <c r="B190" s="40"/>
      <c r="C190" s="237" t="s">
        <v>8</v>
      </c>
      <c r="D190" s="237" t="s">
        <v>136</v>
      </c>
      <c r="E190" s="238" t="s">
        <v>2139</v>
      </c>
      <c r="F190" s="239" t="s">
        <v>2140</v>
      </c>
      <c r="G190" s="240" t="s">
        <v>139</v>
      </c>
      <c r="H190" s="241">
        <v>1</v>
      </c>
      <c r="I190" s="242"/>
      <c r="J190" s="243">
        <f>ROUND(I190*H190,2)</f>
        <v>0</v>
      </c>
      <c r="K190" s="244"/>
      <c r="L190" s="45"/>
      <c r="M190" s="245" t="s">
        <v>1</v>
      </c>
      <c r="N190" s="246" t="s">
        <v>47</v>
      </c>
      <c r="O190" s="92"/>
      <c r="P190" s="247">
        <f>O190*H190</f>
        <v>0</v>
      </c>
      <c r="Q190" s="247">
        <v>0</v>
      </c>
      <c r="R190" s="247">
        <f>Q190*H190</f>
        <v>0</v>
      </c>
      <c r="S190" s="247">
        <v>0</v>
      </c>
      <c r="T190" s="24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9" t="s">
        <v>140</v>
      </c>
      <c r="AT190" s="249" t="s">
        <v>136</v>
      </c>
      <c r="AU190" s="249" t="s">
        <v>91</v>
      </c>
      <c r="AY190" s="18" t="s">
        <v>133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8" t="s">
        <v>21</v>
      </c>
      <c r="BK190" s="250">
        <f>ROUND(I190*H190,2)</f>
        <v>0</v>
      </c>
      <c r="BL190" s="18" t="s">
        <v>140</v>
      </c>
      <c r="BM190" s="249" t="s">
        <v>2141</v>
      </c>
    </row>
    <row r="191" s="2" customFormat="1">
      <c r="A191" s="39"/>
      <c r="B191" s="40"/>
      <c r="C191" s="41"/>
      <c r="D191" s="251" t="s">
        <v>142</v>
      </c>
      <c r="E191" s="41"/>
      <c r="F191" s="252" t="s">
        <v>2142</v>
      </c>
      <c r="G191" s="41"/>
      <c r="H191" s="41"/>
      <c r="I191" s="145"/>
      <c r="J191" s="41"/>
      <c r="K191" s="41"/>
      <c r="L191" s="45"/>
      <c r="M191" s="255"/>
      <c r="N191" s="256"/>
      <c r="O191" s="257"/>
      <c r="P191" s="257"/>
      <c r="Q191" s="257"/>
      <c r="R191" s="257"/>
      <c r="S191" s="257"/>
      <c r="T191" s="258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142</v>
      </c>
      <c r="AU191" s="18" t="s">
        <v>91</v>
      </c>
    </row>
    <row r="192" s="2" customFormat="1" ht="6.96" customHeight="1">
      <c r="A192" s="39"/>
      <c r="B192" s="67"/>
      <c r="C192" s="68"/>
      <c r="D192" s="68"/>
      <c r="E192" s="68"/>
      <c r="F192" s="68"/>
      <c r="G192" s="68"/>
      <c r="H192" s="68"/>
      <c r="I192" s="184"/>
      <c r="J192" s="68"/>
      <c r="K192" s="68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+QhbD94Uu3o4nnheNGnUHdpJLJN7AyW3lKWep5t/RMCk2w3Kdk/6DOknL1NVJ7oZupWLGIBn3LeQpwPKr/vmng==" hashValue="i+RSRAYdcG1EU/ORrvMTArngRm3e2XWuSxQEc9H2gDAtBRnXkbLYfqBLdYVCB+aLbFM7jROJsOKwyhfIy9ohag==" algorithmName="SHA-512" password="CC35"/>
  <autoFilter ref="C121:K19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Lenovo-PC\blanka2</dc:creator>
  <cp:lastModifiedBy>Lenovo-PC\blanka2</cp:lastModifiedBy>
  <dcterms:created xsi:type="dcterms:W3CDTF">2020-10-15T16:35:43Z</dcterms:created>
  <dcterms:modified xsi:type="dcterms:W3CDTF">2020-10-15T16:35:52Z</dcterms:modified>
</cp:coreProperties>
</file>